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030" windowHeight="9435" activeTab="0"/>
  </bookViews>
  <sheets>
    <sheet name="Plan I stopnia stacjonarne 2017" sheetId="1" r:id="rId1"/>
    <sheet name="Arkusz1" sheetId="2" r:id="rId2"/>
  </sheets>
  <definedNames>
    <definedName name="_xlnm.Print_Area" localSheetId="0">'Plan I stopnia stacjonarne 2017'!$A$1:$AD$87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7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usunąć egzamin w karcie przedmiotu</t>
        </r>
      </text>
    </comment>
  </commentList>
</comments>
</file>

<file path=xl/sharedStrings.xml><?xml version="1.0" encoding="utf-8"?>
<sst xmlns="http://schemas.openxmlformats.org/spreadsheetml/2006/main" count="191" uniqueCount="164">
  <si>
    <t>Rodzaj zajęć:</t>
  </si>
  <si>
    <t>I</t>
  </si>
  <si>
    <t>W/WS</t>
  </si>
  <si>
    <t>II</t>
  </si>
  <si>
    <t>III</t>
  </si>
  <si>
    <t>PW/PE/KZ</t>
  </si>
  <si>
    <t>Rozkład godzin</t>
  </si>
  <si>
    <t>Lp.</t>
  </si>
  <si>
    <t>Przedmiot</t>
  </si>
  <si>
    <t>forma zal. po semestrze *</t>
  </si>
  <si>
    <t>I rok</t>
  </si>
  <si>
    <t>II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</si>
  <si>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</si>
  <si>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</si>
  <si>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</si>
  <si>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</si>
  <si>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</si>
  <si>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</si>
  <si>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</si>
  <si>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</si>
  <si>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</si>
  <si>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</si>
  <si>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ECTS</t>
  </si>
  <si>
    <t>MODUŁ OGÓLNOUCZELNIANY</t>
  </si>
  <si>
    <t>razem</t>
  </si>
  <si>
    <t>MODUŁ PODSTAWOWY</t>
  </si>
  <si>
    <t>MODUŁ KIERUNKOWY</t>
  </si>
  <si>
    <t>Moduły razem</t>
  </si>
  <si>
    <t>W - wykład</t>
  </si>
  <si>
    <t>I, II - godziny kontaktowe</t>
  </si>
  <si>
    <t>WS - wykład specjalnościowy</t>
  </si>
  <si>
    <t>III - godziny niekontaktowe</t>
  </si>
  <si>
    <t>C - ćwiczenia</t>
  </si>
  <si>
    <t>S - semianrium wynikające z planu studiów</t>
  </si>
  <si>
    <t>*</t>
  </si>
  <si>
    <r>
      <rPr>
        <sz val="12"/>
        <rFont val="Calibri"/>
        <family val="2"/>
      </rPr>
      <t>Kierunek:</t>
    </r>
    <r>
      <rPr>
        <b/>
        <sz val="12"/>
        <rFont val="Calibri"/>
        <family val="2"/>
      </rPr>
      <t xml:space="preserve"> Kosmetologia</t>
    </r>
  </si>
  <si>
    <t>kod</t>
  </si>
  <si>
    <t xml:space="preserve">I  </t>
  </si>
  <si>
    <t>Godziny ogółem</t>
  </si>
  <si>
    <t>Godzimu kontaktowe</t>
  </si>
  <si>
    <t>Godziny niekontaktowe</t>
  </si>
  <si>
    <t>Lektorat języka obcego</t>
  </si>
  <si>
    <t>Psychologia ogólna z elementami psychologii klinicznej</t>
  </si>
  <si>
    <t>Socjologia</t>
  </si>
  <si>
    <t xml:space="preserve">Pedagogika </t>
  </si>
  <si>
    <t>Endokrynologia</t>
  </si>
  <si>
    <t>Toksykologia</t>
  </si>
  <si>
    <t>Onkologia skóry</t>
  </si>
  <si>
    <t>Fizykoterapia</t>
  </si>
  <si>
    <t>Wybrane zagadnienia z psychiatrii</t>
  </si>
  <si>
    <t>Dermokosmetyki</t>
  </si>
  <si>
    <t>Dietetyka</t>
  </si>
  <si>
    <t>Dydaktyka</t>
  </si>
  <si>
    <t>Epidemiologia</t>
  </si>
  <si>
    <t>Statystyka</t>
  </si>
  <si>
    <t>Kosmetologia pielęgnacyjna</t>
  </si>
  <si>
    <t>Kosmetologia upiększająca</t>
  </si>
  <si>
    <t>Kosmetologia lecznicza</t>
  </si>
  <si>
    <t>Kosmetologia estetyczna</t>
  </si>
  <si>
    <t xml:space="preserve">Medycyna estetyczna </t>
  </si>
  <si>
    <t>Chirurgia plastyczna</t>
  </si>
  <si>
    <t>Nanotechnologia w kosmetologii</t>
  </si>
  <si>
    <t xml:space="preserve">Podologia </t>
  </si>
  <si>
    <t>Innowacyjne produkty kosmetyczne</t>
  </si>
  <si>
    <t>Nowoczesne technologie w kosmetologii</t>
  </si>
  <si>
    <t xml:space="preserve">Metodyka badań naukowych </t>
  </si>
  <si>
    <t>Fitokosmetyki</t>
  </si>
  <si>
    <t>Epidemiologia chorób cywilizacyjnych</t>
  </si>
  <si>
    <t>Związki biologicznie czynne w zwalczaniu rodników</t>
  </si>
  <si>
    <t>Rośliny egzotyczne w kosmetologii</t>
  </si>
  <si>
    <t>Choroby przenoszone drogą krwi</t>
  </si>
  <si>
    <t>Rozwój kosmetologii na przestrzeni wieków</t>
  </si>
  <si>
    <t>Receptura praeparatów kosmetycznych</t>
  </si>
  <si>
    <t>Wybrane choroby XXI wieku</t>
  </si>
  <si>
    <t>1012-7KOS-A01-L</t>
  </si>
  <si>
    <t>1012-7KOS-A02-POZEPK</t>
  </si>
  <si>
    <t>1012-7KOS-A03-S</t>
  </si>
  <si>
    <t>1012-7KOS-A04-P</t>
  </si>
  <si>
    <t>1012-7KOS-A05-C</t>
  </si>
  <si>
    <t>1012-7KOS-B06-C</t>
  </si>
  <si>
    <t>1012-7KOS-B07-E</t>
  </si>
  <si>
    <t>1012-7KOS-B08-T</t>
  </si>
  <si>
    <t>1012-7KOS-B10-OS</t>
  </si>
  <si>
    <t>1012-7KOS-B11-F</t>
  </si>
  <si>
    <t>1012-7KOS-B12-WZZP</t>
  </si>
  <si>
    <t>1012-7KOS-B13-WZZP</t>
  </si>
  <si>
    <t>1012-7KOS-B15-D</t>
  </si>
  <si>
    <t>1012-7KOS-B16-BS</t>
  </si>
  <si>
    <t>1012-7KOS-B17-D</t>
  </si>
  <si>
    <t>1012-7KOS-B18-E</t>
  </si>
  <si>
    <t>1012-7KOS-B19-S</t>
  </si>
  <si>
    <t>1012-7KOS-C20-RPK</t>
  </si>
  <si>
    <t>1012-7KOS-C21-KP</t>
  </si>
  <si>
    <t>1012-7KOS-C22-KU</t>
  </si>
  <si>
    <t>1012-7KOS-C23-KL</t>
  </si>
  <si>
    <t>1012-7KOS-C24-KE</t>
  </si>
  <si>
    <t>1012-7KOS-C25-ME</t>
  </si>
  <si>
    <t>1012-7KOS-C26-CHP</t>
  </si>
  <si>
    <t>1012-7KOS-C28-NWK</t>
  </si>
  <si>
    <t>1012-7KOS-C29-P</t>
  </si>
  <si>
    <t>1012-7KOS-C30-IPK</t>
  </si>
  <si>
    <t>1012-7KOS-C31-NTWK</t>
  </si>
  <si>
    <t>1012-7KOS-E32-MBN</t>
  </si>
  <si>
    <t>1012-7KOS-E33-SD</t>
  </si>
  <si>
    <t>1012-7KOS-E34-PZ</t>
  </si>
  <si>
    <t>Profilaktyka zakażeń</t>
  </si>
  <si>
    <t>1012-7KOS-F37-PZ</t>
  </si>
  <si>
    <t>1012-7KOS-F38-ECHC</t>
  </si>
  <si>
    <t>1012-7KOS-F39-ZBCWZR</t>
  </si>
  <si>
    <t>Antyoksydanty w kosmetologii</t>
  </si>
  <si>
    <t>Chemia surowców kosmetycznych</t>
  </si>
  <si>
    <t>Rośliny przeciwstarzeniowe</t>
  </si>
  <si>
    <t>Nadzór sanitarno-epidemiologiczny</t>
  </si>
  <si>
    <t>Bezpieczeństwo sanitarno-epidemiologiczne w kosmetologii</t>
  </si>
  <si>
    <t>Suplementy diety w kosmetologii</t>
  </si>
  <si>
    <t>LEGENDA</t>
  </si>
  <si>
    <t>Trychologia</t>
  </si>
  <si>
    <t>1012-7KOS-F40-T</t>
  </si>
  <si>
    <t>1012-7KOS-F41-HK</t>
  </si>
  <si>
    <t>1012-7KOS-F42-REWK</t>
  </si>
  <si>
    <t>Pielegnacja włosów</t>
  </si>
  <si>
    <t>przedmioty do wyboru (36 ECTS)</t>
  </si>
  <si>
    <t>MODUŁ SPECJALNOŚCIOWY</t>
  </si>
  <si>
    <t>Seminarium dyplomowe*</t>
  </si>
  <si>
    <t>Praktyki zawodowe*</t>
  </si>
  <si>
    <t>MODUŁFAKULTATYWNY II*</t>
  </si>
  <si>
    <t>MODUŁ  FAKULTATYWNY I*</t>
  </si>
  <si>
    <t xml:space="preserve">                                      razem</t>
  </si>
  <si>
    <t>1012-7KOS-F44-CHPDK</t>
  </si>
  <si>
    <t>1012-7KOS-F45-WCHXXIW</t>
  </si>
  <si>
    <t>Coaching</t>
  </si>
  <si>
    <t>Autoprezentacja</t>
  </si>
  <si>
    <t>1012-7KOS-A05-A</t>
  </si>
  <si>
    <t>Przedmioty wsparcia studentow w procesie uczenia się:*</t>
  </si>
  <si>
    <t>1012-7KOS-F46-AWK</t>
  </si>
  <si>
    <t>1012-7KOS-F47-PW</t>
  </si>
  <si>
    <t>1012-7KOS-F48-RKNPW</t>
  </si>
  <si>
    <t>1,2</t>
  </si>
  <si>
    <t>3,4</t>
  </si>
  <si>
    <t>MODUŁ DYPLOMOWY</t>
  </si>
  <si>
    <t>1,2,3,4</t>
  </si>
  <si>
    <t>Wybrane zagadnienia z prawa</t>
  </si>
  <si>
    <t>Biologia starzenia</t>
  </si>
  <si>
    <t>Historia kosmetologii</t>
  </si>
  <si>
    <t>Obowiązujący od roku akademickiego 2018/2019</t>
  </si>
  <si>
    <t>Wydział Lekarski i Nauk o Zdrowiu</t>
  </si>
  <si>
    <t>Rok akademicki 2018/2019</t>
  </si>
  <si>
    <t>C/J/L/PZ/S</t>
  </si>
  <si>
    <t>J-grupa językowa</t>
  </si>
  <si>
    <t>L - Laboratorium</t>
  </si>
  <si>
    <t>PZ -ćwiczenia praktyczne, praktyki zawodowe</t>
  </si>
  <si>
    <t>E- egzamin</t>
  </si>
  <si>
    <t>Zo- zaliczenie z oceną</t>
  </si>
  <si>
    <t>Z- zaliczenie</t>
  </si>
  <si>
    <t>PLAN STUDIÓW STACJONARNYCH DRUGIEGO STOPNIA                                                                         profil kształcenia-praktyczny</t>
  </si>
  <si>
    <t>1012-7KOS-B09-F</t>
  </si>
  <si>
    <t>1012-7KOS-B14-D</t>
  </si>
  <si>
    <t>1012-7KOS-C27-SD</t>
  </si>
  <si>
    <t>1012-7KOS-F35-RP</t>
  </si>
  <si>
    <t>1012-7KOS-F36-NSE</t>
  </si>
  <si>
    <t>1012-7KOS-F43-BSEK</t>
  </si>
  <si>
    <t>praktyki zawodowe-poz.34</t>
  </si>
  <si>
    <t>zajecia prowadzone w laboratoriach:
(poz.20;21;22;23;24;29)</t>
  </si>
  <si>
    <t xml:space="preserve"> zajecia prowadzone w formie ćwiczeń:
(poz.2;4;6;7;8;9;10;11;14;15;17;18;19;31;32;36;37;38;40;43;44;45;47)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</si>
</sst>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9">
    <font>
      <sz val="12"/>
      <color indexed="8"/>
      <name val="Verdana"/>
      <family val="0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Verdana"/>
      <family val="2"/>
    </font>
    <font>
      <i/>
      <sz val="9"/>
      <name val="Calibri"/>
      <family val="2"/>
    </font>
    <font>
      <i/>
      <sz val="9"/>
      <name val="Times New Roman"/>
      <family val="1"/>
    </font>
    <font>
      <sz val="11"/>
      <color indexed="17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3"/>
      <name val="Calibri"/>
      <family val="2"/>
    </font>
    <font>
      <sz val="11"/>
      <color indexed="53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Verdana"/>
      <family val="2"/>
    </font>
    <font>
      <b/>
      <sz val="26"/>
      <name val="Calibri"/>
      <family val="2"/>
    </font>
    <font>
      <sz val="11"/>
      <color indexed="17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12"/>
      <color indexed="39"/>
      <name val="Verdana"/>
      <family val="2"/>
    </font>
    <font>
      <sz val="11"/>
      <color indexed="15"/>
      <name val="Czcionka tekstu podstawowego"/>
      <family val="2"/>
    </font>
    <font>
      <b/>
      <sz val="11"/>
      <color indexed="17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5"/>
      <name val="Czcionka tekstu podstawowego"/>
      <family val="2"/>
    </font>
    <font>
      <u val="single"/>
      <sz val="12"/>
      <color indexed="33"/>
      <name val="Verdan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3"/>
      <name val="Helvetica"/>
      <family val="2"/>
    </font>
    <font>
      <sz val="11"/>
      <color indexed="36"/>
      <name val="Czcionka tekstu podstawowego"/>
      <family val="2"/>
    </font>
    <font>
      <sz val="12"/>
      <color indexed="5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Verdana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Verdana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>
        <color indexed="63"/>
      </bottom>
    </border>
    <border>
      <left style="thin">
        <color indexed="9"/>
      </left>
      <right/>
      <top>
        <color indexed="63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1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5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/>
    </xf>
    <xf numFmtId="0" fontId="9" fillId="21" borderId="10" xfId="0" applyNumberFormat="1" applyFont="1" applyFill="1" applyBorder="1" applyAlignment="1">
      <alignment horizontal="center" vertical="center"/>
    </xf>
    <xf numFmtId="0" fontId="21" fillId="21" borderId="10" xfId="0" applyNumberFormat="1" applyFont="1" applyFill="1" applyBorder="1" applyAlignment="1">
      <alignment horizontal="left" vertical="center" wrapText="1"/>
    </xf>
    <xf numFmtId="1" fontId="7" fillId="21" borderId="10" xfId="0" applyNumberFormat="1" applyFont="1" applyFill="1" applyBorder="1" applyAlignment="1">
      <alignment horizontal="center" vertical="center" wrapText="1"/>
    </xf>
    <xf numFmtId="0" fontId="7" fillId="21" borderId="10" xfId="0" applyNumberFormat="1" applyFont="1" applyFill="1" applyBorder="1" applyAlignment="1">
      <alignment horizontal="center" vertical="center" wrapText="1"/>
    </xf>
    <xf numFmtId="1" fontId="8" fillId="21" borderId="10" xfId="0" applyNumberFormat="1" applyFont="1" applyFill="1" applyBorder="1" applyAlignment="1">
      <alignment horizontal="center" vertical="center" wrapText="1"/>
    </xf>
    <xf numFmtId="0" fontId="8" fillId="21" borderId="10" xfId="0" applyNumberFormat="1" applyFont="1" applyFill="1" applyBorder="1" applyAlignment="1">
      <alignment horizontal="center" vertical="center" wrapText="1"/>
    </xf>
    <xf numFmtId="0" fontId="3" fillId="21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12" fillId="41" borderId="21" xfId="0" applyNumberFormat="1" applyFont="1" applyFill="1" applyBorder="1" applyAlignment="1">
      <alignment vertical="center"/>
    </xf>
    <xf numFmtId="1" fontId="3" fillId="41" borderId="22" xfId="0" applyNumberFormat="1" applyFont="1" applyFill="1" applyBorder="1" applyAlignment="1">
      <alignment vertical="center"/>
    </xf>
    <xf numFmtId="1" fontId="3" fillId="41" borderId="23" xfId="0" applyNumberFormat="1" applyFont="1" applyFill="1" applyBorder="1" applyAlignment="1">
      <alignment vertical="center"/>
    </xf>
    <xf numFmtId="0" fontId="12" fillId="41" borderId="24" xfId="0" applyNumberFormat="1" applyFont="1" applyFill="1" applyBorder="1" applyAlignment="1">
      <alignment vertical="center"/>
    </xf>
    <xf numFmtId="1" fontId="3" fillId="41" borderId="25" xfId="0" applyNumberFormat="1" applyFont="1" applyFill="1" applyBorder="1" applyAlignment="1">
      <alignment vertical="center"/>
    </xf>
    <xf numFmtId="1" fontId="3" fillId="41" borderId="26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wrapText="1"/>
    </xf>
    <xf numFmtId="0" fontId="21" fillId="0" borderId="27" xfId="0" applyNumberFormat="1" applyFont="1" applyBorder="1" applyAlignment="1">
      <alignment horizontal="left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3" fillId="42" borderId="17" xfId="0" applyNumberFormat="1" applyFont="1" applyFill="1" applyBorder="1" applyAlignment="1">
      <alignment horizontal="center" vertical="center" wrapText="1"/>
    </xf>
    <xf numFmtId="1" fontId="67" fillId="36" borderId="10" xfId="0" applyNumberFormat="1" applyFont="1" applyFill="1" applyBorder="1" applyAlignment="1">
      <alignment horizontal="center" vertical="center" wrapText="1"/>
    </xf>
    <xf numFmtId="0" fontId="3" fillId="21" borderId="12" xfId="0" applyNumberFormat="1" applyFont="1" applyFill="1" applyBorder="1" applyAlignment="1">
      <alignment horizontal="right" vertical="center" wrapText="1"/>
    </xf>
    <xf numFmtId="1" fontId="12" fillId="21" borderId="12" xfId="0" applyNumberFormat="1" applyFont="1" applyFill="1" applyBorder="1" applyAlignment="1">
      <alignment horizontal="center" vertical="center" wrapText="1"/>
    </xf>
    <xf numFmtId="1" fontId="19" fillId="21" borderId="10" xfId="0" applyNumberFormat="1" applyFont="1" applyFill="1" applyBorder="1" applyAlignment="1">
      <alignment horizontal="center" vertical="center" wrapText="1"/>
    </xf>
    <xf numFmtId="0" fontId="9" fillId="43" borderId="10" xfId="0" applyNumberFormat="1" applyFont="1" applyFill="1" applyBorder="1" applyAlignment="1">
      <alignment vertical="center" wrapText="1"/>
    </xf>
    <xf numFmtId="0" fontId="9" fillId="44" borderId="10" xfId="0" applyNumberFormat="1" applyFont="1" applyFill="1" applyBorder="1" applyAlignment="1">
      <alignment horizontal="center" vertical="center"/>
    </xf>
    <xf numFmtId="0" fontId="12" fillId="44" borderId="10" xfId="0" applyNumberFormat="1" applyFont="1" applyFill="1" applyBorder="1" applyAlignment="1">
      <alignment vertical="center" wrapText="1"/>
    </xf>
    <xf numFmtId="0" fontId="21" fillId="44" borderId="10" xfId="0" applyNumberFormat="1" applyFont="1" applyFill="1" applyBorder="1" applyAlignment="1">
      <alignment horizontal="left" vertical="center" wrapText="1"/>
    </xf>
    <xf numFmtId="1" fontId="7" fillId="44" borderId="10" xfId="0" applyNumberFormat="1" applyFont="1" applyFill="1" applyBorder="1" applyAlignment="1">
      <alignment horizontal="center" vertical="center" wrapText="1"/>
    </xf>
    <xf numFmtId="0" fontId="7" fillId="44" borderId="10" xfId="0" applyNumberFormat="1" applyFont="1" applyFill="1" applyBorder="1" applyAlignment="1">
      <alignment horizontal="center" vertical="center" wrapText="1"/>
    </xf>
    <xf numFmtId="1" fontId="8" fillId="44" borderId="10" xfId="0" applyNumberFormat="1" applyFont="1" applyFill="1" applyBorder="1" applyAlignment="1">
      <alignment horizontal="center" vertical="center" wrapText="1"/>
    </xf>
    <xf numFmtId="0" fontId="8" fillId="44" borderId="10" xfId="0" applyNumberFormat="1" applyFont="1" applyFill="1" applyBorder="1" applyAlignment="1">
      <alignment horizontal="center" vertical="center" wrapText="1"/>
    </xf>
    <xf numFmtId="0" fontId="3" fillId="44" borderId="0" xfId="0" applyNumberFormat="1" applyFont="1" applyFill="1" applyAlignment="1">
      <alignment/>
    </xf>
    <xf numFmtId="1" fontId="12" fillId="45" borderId="26" xfId="0" applyNumberFormat="1" applyFont="1" applyFill="1" applyBorder="1" applyAlignment="1">
      <alignment horizontal="center" vertical="center" wrapText="1"/>
    </xf>
    <xf numFmtId="1" fontId="8" fillId="45" borderId="10" xfId="0" applyNumberFormat="1" applyFont="1" applyFill="1" applyBorder="1" applyAlignment="1">
      <alignment horizontal="center" vertical="center" wrapText="1"/>
    </xf>
    <xf numFmtId="0" fontId="3" fillId="45" borderId="0" xfId="0" applyNumberFormat="1" applyFont="1" applyFill="1" applyAlignment="1">
      <alignment/>
    </xf>
    <xf numFmtId="1" fontId="19" fillId="21" borderId="29" xfId="0" applyNumberFormat="1" applyFont="1" applyFill="1" applyBorder="1" applyAlignment="1">
      <alignment horizontal="center" vertical="center" wrapText="1"/>
    </xf>
    <xf numFmtId="1" fontId="12" fillId="21" borderId="29" xfId="0" applyNumberFormat="1" applyFont="1" applyFill="1" applyBorder="1" applyAlignment="1">
      <alignment horizontal="center" vertical="center" wrapText="1"/>
    </xf>
    <xf numFmtId="0" fontId="12" fillId="21" borderId="29" xfId="0" applyNumberFormat="1" applyFont="1" applyFill="1" applyBorder="1" applyAlignment="1">
      <alignment horizontal="center" vertical="center" wrapText="1"/>
    </xf>
    <xf numFmtId="1" fontId="12" fillId="21" borderId="10" xfId="0" applyNumberFormat="1" applyFont="1" applyFill="1" applyBorder="1" applyAlignment="1">
      <alignment horizontal="center" vertical="center" wrapText="1"/>
    </xf>
    <xf numFmtId="1" fontId="12" fillId="21" borderId="26" xfId="0" applyNumberFormat="1" applyFont="1" applyFill="1" applyBorder="1" applyAlignment="1">
      <alignment horizontal="center" vertical="center" wrapText="1"/>
    </xf>
    <xf numFmtId="0" fontId="12" fillId="41" borderId="30" xfId="0" applyNumberFormat="1" applyFont="1" applyFill="1" applyBorder="1" applyAlignment="1">
      <alignment vertical="center"/>
    </xf>
    <xf numFmtId="1" fontId="3" fillId="41" borderId="31" xfId="0" applyNumberFormat="1" applyFont="1" applyFill="1" applyBorder="1" applyAlignment="1">
      <alignment vertical="center"/>
    </xf>
    <xf numFmtId="1" fontId="19" fillId="21" borderId="32" xfId="0" applyNumberFormat="1" applyFont="1" applyFill="1" applyBorder="1" applyAlignment="1">
      <alignment horizontal="center" vertical="center" wrapText="1"/>
    </xf>
    <xf numFmtId="0" fontId="12" fillId="44" borderId="24" xfId="0" applyNumberFormat="1" applyFont="1" applyFill="1" applyBorder="1" applyAlignment="1">
      <alignment vertical="center"/>
    </xf>
    <xf numFmtId="1" fontId="3" fillId="44" borderId="25" xfId="0" applyNumberFormat="1" applyFont="1" applyFill="1" applyBorder="1" applyAlignment="1">
      <alignment vertical="center"/>
    </xf>
    <xf numFmtId="1" fontId="3" fillId="44" borderId="26" xfId="0" applyNumberFormat="1" applyFont="1" applyFill="1" applyBorder="1" applyAlignment="1">
      <alignment vertical="center"/>
    </xf>
    <xf numFmtId="0" fontId="12" fillId="21" borderId="10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21" fillId="0" borderId="33" xfId="0" applyNumberFormat="1" applyFont="1" applyBorder="1" applyAlignment="1">
      <alignment horizontal="left" vertical="center" wrapText="1"/>
    </xf>
    <xf numFmtId="0" fontId="26" fillId="0" borderId="34" xfId="0" applyFont="1" applyBorder="1" applyAlignment="1">
      <alignment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27" xfId="0" applyNumberFormat="1" applyFont="1" applyBorder="1" applyAlignment="1">
      <alignment horizontal="left" vertical="center" wrapText="1"/>
    </xf>
    <xf numFmtId="0" fontId="27" fillId="0" borderId="17" xfId="0" applyNumberFormat="1" applyFont="1" applyBorder="1" applyAlignment="1">
      <alignment vertical="center" wrapText="1"/>
    </xf>
    <xf numFmtId="0" fontId="27" fillId="0" borderId="28" xfId="0" applyNumberFormat="1" applyFont="1" applyBorder="1" applyAlignment="1">
      <alignment vertical="center" wrapText="1"/>
    </xf>
    <xf numFmtId="0" fontId="27" fillId="0" borderId="30" xfId="0" applyNumberFormat="1" applyFont="1" applyBorder="1" applyAlignment="1">
      <alignment vertical="center" wrapText="1"/>
    </xf>
    <xf numFmtId="0" fontId="9" fillId="0" borderId="35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0" fontId="20" fillId="46" borderId="13" xfId="0" applyNumberFormat="1" applyFont="1" applyFill="1" applyBorder="1" applyAlignment="1">
      <alignment horizontal="right" vertical="center" wrapText="1"/>
    </xf>
    <xf numFmtId="0" fontId="2" fillId="46" borderId="13" xfId="0" applyNumberFormat="1" applyFont="1" applyFill="1" applyBorder="1" applyAlignment="1">
      <alignment horizontal="center" vertical="center" wrapText="1"/>
    </xf>
    <xf numFmtId="0" fontId="11" fillId="47" borderId="13" xfId="0" applyNumberFormat="1" applyFont="1" applyFill="1" applyBorder="1" applyAlignment="1">
      <alignment horizontal="center" vertical="center" wrapText="1"/>
    </xf>
    <xf numFmtId="0" fontId="2" fillId="47" borderId="13" xfId="0" applyNumberFormat="1" applyFont="1" applyFill="1" applyBorder="1" applyAlignment="1">
      <alignment horizontal="center" vertical="center" wrapText="1"/>
    </xf>
    <xf numFmtId="0" fontId="11" fillId="9" borderId="13" xfId="0" applyNumberFormat="1" applyFont="1" applyFill="1" applyBorder="1" applyAlignment="1">
      <alignment horizontal="center" vertical="center" wrapText="1"/>
    </xf>
    <xf numFmtId="0" fontId="2" fillId="9" borderId="13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Border="1" applyAlignment="1">
      <alignment vertical="center" wrapText="1"/>
    </xf>
    <xf numFmtId="0" fontId="12" fillId="0" borderId="36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37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38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39" xfId="0" applyNumberFormat="1" applyFont="1" applyBorder="1" applyAlignment="1">
      <alignment horizontal="left" vertical="center" wrapText="1"/>
    </xf>
    <xf numFmtId="0" fontId="12" fillId="0" borderId="40" xfId="0" applyNumberFormat="1" applyFont="1" applyBorder="1" applyAlignment="1">
      <alignment horizontal="left" vertical="center" wrapText="1"/>
    </xf>
    <xf numFmtId="0" fontId="12" fillId="0" borderId="33" xfId="0" applyNumberFormat="1" applyFont="1" applyBorder="1" applyAlignment="1">
      <alignment horizontal="left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16" fillId="0" borderId="0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34" xfId="0" applyFont="1" applyFill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" fontId="7" fillId="34" borderId="28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1" fontId="7" fillId="34" borderId="34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1" fontId="13" fillId="0" borderId="44" xfId="0" applyNumberFormat="1" applyFont="1" applyBorder="1" applyAlignment="1">
      <alignment horizontal="center" vertical="center" wrapText="1"/>
    </xf>
    <xf numFmtId="1" fontId="13" fillId="0" borderId="45" xfId="0" applyNumberFormat="1" applyFont="1" applyBorder="1" applyAlignment="1">
      <alignment horizontal="center" vertical="center" wrapText="1"/>
    </xf>
    <xf numFmtId="1" fontId="13" fillId="0" borderId="46" xfId="0" applyNumberFormat="1" applyFont="1" applyBorder="1" applyAlignment="1">
      <alignment horizontal="center" vertical="center" wrapText="1"/>
    </xf>
    <xf numFmtId="0" fontId="13" fillId="42" borderId="28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29" fillId="19" borderId="0" xfId="0" applyNumberFormat="1" applyFont="1" applyFill="1" applyBorder="1" applyAlignment="1">
      <alignment horizontal="center" vertical="center" wrapText="1"/>
    </xf>
    <xf numFmtId="1" fontId="8" fillId="36" borderId="47" xfId="0" applyNumberFormat="1" applyFont="1" applyFill="1" applyBorder="1" applyAlignment="1">
      <alignment horizontal="center" vertical="center" wrapText="1"/>
    </xf>
    <xf numFmtId="1" fontId="8" fillId="36" borderId="48" xfId="0" applyNumberFormat="1" applyFont="1" applyFill="1" applyBorder="1" applyAlignment="1">
      <alignment horizontal="center" vertical="center" wrapText="1"/>
    </xf>
    <xf numFmtId="1" fontId="8" fillId="36" borderId="49" xfId="0" applyNumberFormat="1" applyFont="1" applyFill="1" applyBorder="1" applyAlignment="1">
      <alignment horizontal="center" vertical="center" wrapText="1"/>
    </xf>
    <xf numFmtId="0" fontId="12" fillId="36" borderId="50" xfId="0" applyNumberFormat="1" applyFont="1" applyFill="1" applyBorder="1" applyAlignment="1">
      <alignment horizontal="center" vertical="center" wrapText="1"/>
    </xf>
    <xf numFmtId="1" fontId="12" fillId="36" borderId="51" xfId="0" applyNumberFormat="1" applyFont="1" applyFill="1" applyBorder="1" applyAlignment="1">
      <alignment horizontal="center" vertical="center" wrapText="1"/>
    </xf>
    <xf numFmtId="1" fontId="12" fillId="36" borderId="52" xfId="0" applyNumberFormat="1" applyFont="1" applyFill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1" fontId="14" fillId="0" borderId="54" xfId="0" applyNumberFormat="1" applyFont="1" applyBorder="1" applyAlignment="1">
      <alignment horizontal="center" vertical="center" wrapText="1"/>
    </xf>
    <xf numFmtId="1" fontId="14" fillId="0" borderId="5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2" fillId="21" borderId="50" xfId="0" applyNumberFormat="1" applyFont="1" applyFill="1" applyBorder="1" applyAlignment="1">
      <alignment horizontal="center" vertical="center"/>
    </xf>
    <xf numFmtId="1" fontId="12" fillId="21" borderId="52" xfId="0" applyNumberFormat="1" applyFont="1" applyFill="1" applyBorder="1" applyAlignment="1">
      <alignment horizontal="center" vertical="center"/>
    </xf>
    <xf numFmtId="0" fontId="12" fillId="34" borderId="50" xfId="0" applyNumberFormat="1" applyFont="1" applyFill="1" applyBorder="1" applyAlignment="1">
      <alignment horizontal="center" vertical="center" wrapText="1"/>
    </xf>
    <xf numFmtId="1" fontId="12" fillId="34" borderId="51" xfId="0" applyNumberFormat="1" applyFont="1" applyFill="1" applyBorder="1" applyAlignment="1">
      <alignment horizontal="center" vertical="center" wrapText="1"/>
    </xf>
    <xf numFmtId="1" fontId="12" fillId="34" borderId="52" xfId="0" applyNumberFormat="1" applyFont="1" applyFill="1" applyBorder="1" applyAlignment="1">
      <alignment horizontal="center" vertical="center" wrapText="1"/>
    </xf>
    <xf numFmtId="1" fontId="8" fillId="34" borderId="28" xfId="0" applyNumberFormat="1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1" fontId="8" fillId="34" borderId="34" xfId="0" applyNumberFormat="1" applyFont="1" applyFill="1" applyBorder="1" applyAlignment="1">
      <alignment horizontal="center" vertical="center" wrapText="1"/>
    </xf>
    <xf numFmtId="0" fontId="12" fillId="35" borderId="50" xfId="0" applyNumberFormat="1" applyFont="1" applyFill="1" applyBorder="1" applyAlignment="1">
      <alignment horizontal="center" vertical="center" wrapText="1"/>
    </xf>
    <xf numFmtId="1" fontId="12" fillId="35" borderId="51" xfId="0" applyNumberFormat="1" applyFont="1" applyFill="1" applyBorder="1" applyAlignment="1">
      <alignment horizontal="center" vertical="center" wrapText="1"/>
    </xf>
    <xf numFmtId="1" fontId="12" fillId="35" borderId="52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1" fontId="20" fillId="0" borderId="54" xfId="0" applyNumberFormat="1" applyFont="1" applyBorder="1" applyAlignment="1">
      <alignment horizontal="center" vertical="center" wrapText="1"/>
    </xf>
    <xf numFmtId="1" fontId="20" fillId="0" borderId="55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 wrapText="1"/>
    </xf>
    <xf numFmtId="1" fontId="12" fillId="0" borderId="54" xfId="0" applyNumberFormat="1" applyFont="1" applyBorder="1" applyAlignment="1">
      <alignment horizontal="center" vertical="center" wrapText="1"/>
    </xf>
    <xf numFmtId="1" fontId="12" fillId="0" borderId="55" xfId="0" applyNumberFormat="1" applyFont="1" applyBorder="1" applyAlignment="1">
      <alignment horizontal="center" vertical="center" wrapText="1"/>
    </xf>
    <xf numFmtId="0" fontId="12" fillId="21" borderId="24" xfId="0" applyNumberFormat="1" applyFont="1" applyFill="1" applyBorder="1" applyAlignment="1">
      <alignment vertical="center"/>
    </xf>
    <xf numFmtId="1" fontId="12" fillId="21" borderId="26" xfId="0" applyNumberFormat="1" applyFont="1" applyFill="1" applyBorder="1" applyAlignment="1">
      <alignment vertical="center"/>
    </xf>
    <xf numFmtId="0" fontId="12" fillId="33" borderId="50" xfId="0" applyNumberFormat="1" applyFont="1" applyFill="1" applyBorder="1" applyAlignment="1">
      <alignment horizontal="center" vertical="center" wrapText="1"/>
    </xf>
    <xf numFmtId="1" fontId="12" fillId="33" borderId="51" xfId="0" applyNumberFormat="1" applyFont="1" applyFill="1" applyBorder="1" applyAlignment="1">
      <alignment horizontal="center" vertical="center" wrapText="1"/>
    </xf>
    <xf numFmtId="1" fontId="12" fillId="33" borderId="52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0" fontId="12" fillId="45" borderId="58" xfId="0" applyNumberFormat="1" applyFont="1" applyFill="1" applyBorder="1" applyAlignment="1">
      <alignment horizontal="center" vertical="center" wrapText="1"/>
    </xf>
    <xf numFmtId="1" fontId="12" fillId="45" borderId="59" xfId="0" applyNumberFormat="1" applyFont="1" applyFill="1" applyBorder="1" applyAlignment="1">
      <alignment horizontal="center" vertical="center" wrapText="1"/>
    </xf>
    <xf numFmtId="0" fontId="12" fillId="21" borderId="60" xfId="0" applyNumberFormat="1" applyFont="1" applyFill="1" applyBorder="1" applyAlignment="1">
      <alignment horizontal="center" vertical="center"/>
    </xf>
    <xf numFmtId="1" fontId="12" fillId="21" borderId="61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 wrapText="1"/>
    </xf>
    <xf numFmtId="1" fontId="8" fillId="36" borderId="40" xfId="0" applyNumberFormat="1" applyFont="1" applyFill="1" applyBorder="1" applyAlignment="1">
      <alignment horizontal="center" vertical="center" wrapText="1"/>
    </xf>
    <xf numFmtId="1" fontId="8" fillId="36" borderId="33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" fontId="3" fillId="0" borderId="6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CCCFF"/>
      <rgbColor rgb="00FFFF99"/>
      <rgbColor rgb="00FFCC00"/>
      <rgbColor rgb="0000CCFF"/>
      <rgbColor rgb="00FCF305"/>
      <rgbColor rgb="00FF9900"/>
      <rgbColor rgb="00969696"/>
      <rgbColor rgb="00FFFFFF"/>
      <rgbColor rgb="0099CC00"/>
      <rgbColor rgb="00339966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7"/>
  <sheetViews>
    <sheetView showGridLines="0" tabSelected="1" view="pageBreakPreview" zoomScaleNormal="70" zoomScaleSheetLayoutView="100" zoomScalePageLayoutView="0" workbookViewId="0" topLeftCell="A55">
      <selection activeCell="A81" sqref="A81:AD81"/>
    </sheetView>
  </sheetViews>
  <sheetFormatPr defaultColWidth="6.59765625" defaultRowHeight="15" customHeight="1"/>
  <cols>
    <col min="1" max="1" width="3.3984375" style="1" customWidth="1"/>
    <col min="2" max="2" width="24.19921875" style="1" customWidth="1"/>
    <col min="3" max="3" width="14.296875" style="42" customWidth="1"/>
    <col min="4" max="4" width="2.09765625" style="1" customWidth="1"/>
    <col min="5" max="5" width="5" style="1" customWidth="1"/>
    <col min="6" max="6" width="4.69921875" style="1" customWidth="1"/>
    <col min="7" max="10" width="3.5" style="1" customWidth="1"/>
    <col min="11" max="11" width="3" style="1" customWidth="1"/>
    <col min="12" max="15" width="3.5" style="1" customWidth="1"/>
    <col min="16" max="16" width="3" style="1" customWidth="1"/>
    <col min="17" max="20" width="3.5" style="1" customWidth="1"/>
    <col min="21" max="21" width="3" style="1" customWidth="1"/>
    <col min="22" max="25" width="3.5" style="1" customWidth="1"/>
    <col min="26" max="26" width="3" style="1" customWidth="1"/>
    <col min="27" max="27" width="6.3984375" style="1" customWidth="1"/>
    <col min="28" max="28" width="6.09765625" style="1" customWidth="1"/>
    <col min="29" max="29" width="5.8984375" style="1" customWidth="1"/>
    <col min="30" max="16384" width="6.59765625" style="1" customWidth="1"/>
  </cols>
  <sheetData>
    <row r="1" spans="1:29" ht="68.2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29" ht="15.75" customHeight="1">
      <c r="A2" s="48"/>
      <c r="B2" s="169" t="s">
        <v>144</v>
      </c>
      <c r="C2" s="169"/>
      <c r="D2" s="84"/>
      <c r="E2" s="84"/>
      <c r="F2" s="84"/>
      <c r="G2" s="84"/>
      <c r="H2" s="84"/>
      <c r="I2" s="84"/>
      <c r="J2" s="84"/>
      <c r="K2" s="8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96"/>
      <c r="AB2" s="69"/>
      <c r="AC2" s="69"/>
    </row>
    <row r="3" spans="1:29" ht="13.5" customHeight="1">
      <c r="A3" s="48"/>
      <c r="B3" s="84" t="s">
        <v>146</v>
      </c>
      <c r="C3" s="84"/>
      <c r="D3" s="84"/>
      <c r="E3" s="84"/>
      <c r="F3" s="84"/>
      <c r="G3" s="84"/>
      <c r="H3" s="84"/>
      <c r="I3" s="84"/>
      <c r="J3" s="84"/>
      <c r="K3" s="84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96"/>
      <c r="AB3" s="69"/>
      <c r="AC3" s="69"/>
    </row>
    <row r="4" spans="1:29" ht="13.5" customHeight="1">
      <c r="A4" s="49"/>
      <c r="B4" s="84" t="s">
        <v>145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ht="15.75" customHeight="1">
      <c r="A5" s="49"/>
      <c r="B5" s="85" t="s">
        <v>35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50"/>
      <c r="AA5" s="206"/>
      <c r="AB5" s="206"/>
      <c r="AC5" s="206"/>
    </row>
    <row r="6" spans="1:29" ht="24" customHeight="1">
      <c r="A6" s="51"/>
      <c r="B6" s="52" t="s">
        <v>0</v>
      </c>
      <c r="C6" s="150" t="s">
        <v>37</v>
      </c>
      <c r="D6" s="151" t="s">
        <v>2</v>
      </c>
      <c r="E6" s="152" t="s">
        <v>3</v>
      </c>
      <c r="F6" s="153" t="s">
        <v>147</v>
      </c>
      <c r="G6" s="154" t="s">
        <v>4</v>
      </c>
      <c r="H6" s="155" t="s">
        <v>5</v>
      </c>
      <c r="I6" s="53"/>
      <c r="J6" s="54"/>
      <c r="K6" s="55"/>
      <c r="L6" s="54"/>
      <c r="M6" s="54"/>
      <c r="N6" s="54"/>
      <c r="O6" s="54"/>
      <c r="P6" s="55"/>
      <c r="Q6" s="54"/>
      <c r="R6" s="54"/>
      <c r="S6" s="54"/>
      <c r="T6" s="54"/>
      <c r="U6" s="55"/>
      <c r="V6" s="54"/>
      <c r="W6" s="54"/>
      <c r="X6" s="54"/>
      <c r="Y6" s="54"/>
      <c r="Z6" s="55"/>
      <c r="AA6" s="54"/>
      <c r="AB6" s="54"/>
      <c r="AC6" s="54"/>
    </row>
    <row r="7" spans="1:29" ht="16.5" customHeight="1">
      <c r="A7" s="86"/>
      <c r="B7" s="87"/>
      <c r="C7" s="87"/>
      <c r="D7" s="87"/>
      <c r="E7" s="87"/>
      <c r="F7" s="88"/>
      <c r="G7" s="243" t="s">
        <v>6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5"/>
    </row>
    <row r="8" spans="1:29" ht="14.25" customHeight="1">
      <c r="A8" s="221" t="s">
        <v>7</v>
      </c>
      <c r="B8" s="224" t="s">
        <v>8</v>
      </c>
      <c r="C8" s="218" t="s">
        <v>36</v>
      </c>
      <c r="D8" s="185" t="s">
        <v>9</v>
      </c>
      <c r="E8" s="186"/>
      <c r="F8" s="187"/>
      <c r="G8" s="209" t="s">
        <v>10</v>
      </c>
      <c r="H8" s="210"/>
      <c r="I8" s="210"/>
      <c r="J8" s="210"/>
      <c r="K8" s="210"/>
      <c r="L8" s="210"/>
      <c r="M8" s="210"/>
      <c r="N8" s="210"/>
      <c r="O8" s="210"/>
      <c r="P8" s="211"/>
      <c r="Q8" s="200" t="s">
        <v>11</v>
      </c>
      <c r="R8" s="201"/>
      <c r="S8" s="201"/>
      <c r="T8" s="201"/>
      <c r="U8" s="201"/>
      <c r="V8" s="201"/>
      <c r="W8" s="201"/>
      <c r="X8" s="201"/>
      <c r="Y8" s="201"/>
      <c r="Z8" s="202"/>
      <c r="AA8" s="203" t="s">
        <v>12</v>
      </c>
      <c r="AB8" s="203" t="s">
        <v>13</v>
      </c>
      <c r="AC8" s="203" t="s">
        <v>14</v>
      </c>
    </row>
    <row r="9" spans="1:29" ht="14.25" customHeight="1">
      <c r="A9" s="222"/>
      <c r="B9" s="225"/>
      <c r="C9" s="219"/>
      <c r="D9" s="188"/>
      <c r="E9" s="189"/>
      <c r="F9" s="190"/>
      <c r="G9" s="229" t="s">
        <v>15</v>
      </c>
      <c r="H9" s="230"/>
      <c r="I9" s="230"/>
      <c r="J9" s="230"/>
      <c r="K9" s="231"/>
      <c r="L9" s="209" t="s">
        <v>16</v>
      </c>
      <c r="M9" s="210"/>
      <c r="N9" s="210"/>
      <c r="O9" s="210"/>
      <c r="P9" s="211"/>
      <c r="Q9" s="215" t="s">
        <v>17</v>
      </c>
      <c r="R9" s="216"/>
      <c r="S9" s="216"/>
      <c r="T9" s="216"/>
      <c r="U9" s="217"/>
      <c r="V9" s="200" t="s">
        <v>18</v>
      </c>
      <c r="W9" s="201"/>
      <c r="X9" s="201"/>
      <c r="Y9" s="201"/>
      <c r="Z9" s="202"/>
      <c r="AA9" s="204"/>
      <c r="AB9" s="204"/>
      <c r="AC9" s="204"/>
    </row>
    <row r="10" spans="1:29" ht="20.25" customHeight="1" thickBot="1">
      <c r="A10" s="223"/>
      <c r="B10" s="226"/>
      <c r="C10" s="220"/>
      <c r="D10" s="18" t="s">
        <v>19</v>
      </c>
      <c r="E10" s="18" t="s">
        <v>20</v>
      </c>
      <c r="F10" s="18" t="s">
        <v>21</v>
      </c>
      <c r="G10" s="19" t="s">
        <v>1</v>
      </c>
      <c r="H10" s="19" t="s">
        <v>4</v>
      </c>
      <c r="I10" s="19" t="s">
        <v>3</v>
      </c>
      <c r="J10" s="19" t="s">
        <v>4</v>
      </c>
      <c r="K10" s="80" t="s">
        <v>22</v>
      </c>
      <c r="L10" s="20" t="s">
        <v>1</v>
      </c>
      <c r="M10" s="20" t="s">
        <v>4</v>
      </c>
      <c r="N10" s="20" t="s">
        <v>3</v>
      </c>
      <c r="O10" s="20" t="s">
        <v>4</v>
      </c>
      <c r="P10" s="81" t="s">
        <v>22</v>
      </c>
      <c r="Q10" s="21" t="s">
        <v>1</v>
      </c>
      <c r="R10" s="21" t="s">
        <v>4</v>
      </c>
      <c r="S10" s="21" t="s">
        <v>3</v>
      </c>
      <c r="T10" s="21" t="s">
        <v>4</v>
      </c>
      <c r="U10" s="82" t="s">
        <v>22</v>
      </c>
      <c r="V10" s="22" t="s">
        <v>1</v>
      </c>
      <c r="W10" s="22" t="s">
        <v>4</v>
      </c>
      <c r="X10" s="22" t="s">
        <v>3</v>
      </c>
      <c r="Y10" s="22" t="s">
        <v>4</v>
      </c>
      <c r="Z10" s="83" t="s">
        <v>22</v>
      </c>
      <c r="AA10" s="205"/>
      <c r="AB10" s="205"/>
      <c r="AC10" s="205"/>
    </row>
    <row r="11" spans="1:29" ht="18.75" customHeight="1">
      <c r="A11" s="89" t="s">
        <v>23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</row>
    <row r="12" spans="1:29" ht="16.5" customHeight="1">
      <c r="A12" s="16">
        <v>1</v>
      </c>
      <c r="B12" s="141" t="s">
        <v>41</v>
      </c>
      <c r="C12" s="40" t="s">
        <v>74</v>
      </c>
      <c r="D12" s="23">
        <v>2</v>
      </c>
      <c r="E12" s="23" t="s">
        <v>137</v>
      </c>
      <c r="F12" s="24"/>
      <c r="G12" s="64"/>
      <c r="H12" s="64"/>
      <c r="I12" s="64">
        <v>30</v>
      </c>
      <c r="J12" s="64"/>
      <c r="K12" s="64">
        <v>1</v>
      </c>
      <c r="L12" s="65"/>
      <c r="M12" s="65"/>
      <c r="N12" s="65">
        <v>30</v>
      </c>
      <c r="O12" s="65">
        <v>30</v>
      </c>
      <c r="P12" s="65">
        <v>2</v>
      </c>
      <c r="Q12" s="66"/>
      <c r="R12" s="66"/>
      <c r="S12" s="66"/>
      <c r="T12" s="66"/>
      <c r="U12" s="66"/>
      <c r="V12" s="67"/>
      <c r="W12" s="67"/>
      <c r="X12" s="67"/>
      <c r="Y12" s="67"/>
      <c r="Z12" s="67"/>
      <c r="AA12" s="25">
        <f>SUM(G12,I12,L12,N12,Q12,S12,V12,X12,)</f>
        <v>60</v>
      </c>
      <c r="AB12" s="25">
        <f>SUM(G12:J12,L12:O12,Q12:T12,V12:Y12,)</f>
        <v>90</v>
      </c>
      <c r="AC12" s="25">
        <v>3</v>
      </c>
    </row>
    <row r="13" spans="1:29" ht="30" customHeight="1">
      <c r="A13" s="16">
        <v>2</v>
      </c>
      <c r="B13" s="141" t="s">
        <v>42</v>
      </c>
      <c r="C13" s="40" t="s">
        <v>75</v>
      </c>
      <c r="D13" s="24"/>
      <c r="E13" s="23">
        <v>1</v>
      </c>
      <c r="F13" s="24"/>
      <c r="G13" s="64">
        <v>15</v>
      </c>
      <c r="H13" s="64">
        <v>15</v>
      </c>
      <c r="I13" s="64">
        <v>15</v>
      </c>
      <c r="J13" s="64">
        <v>15</v>
      </c>
      <c r="K13" s="64">
        <v>2</v>
      </c>
      <c r="L13" s="65"/>
      <c r="M13" s="65"/>
      <c r="N13" s="65"/>
      <c r="O13" s="65"/>
      <c r="P13" s="65"/>
      <c r="Q13" s="66"/>
      <c r="R13" s="66"/>
      <c r="S13" s="66"/>
      <c r="T13" s="66"/>
      <c r="U13" s="66"/>
      <c r="V13" s="67"/>
      <c r="W13" s="67"/>
      <c r="X13" s="67"/>
      <c r="Y13" s="67"/>
      <c r="Z13" s="67"/>
      <c r="AA13" s="25">
        <f>SUM(G13,I13,L13,N13,Q13,S13,V13,X13,)</f>
        <v>30</v>
      </c>
      <c r="AB13" s="25">
        <f>SUM(G13:J13,L13:O13,Q13:T13,V13:Y13,)</f>
        <v>60</v>
      </c>
      <c r="AC13" s="25">
        <f>SUM(K13,P13,U13,Z13,)</f>
        <v>2</v>
      </c>
    </row>
    <row r="14" spans="1:29" ht="16.5" customHeight="1">
      <c r="A14" s="16">
        <v>3</v>
      </c>
      <c r="B14" s="142" t="s">
        <v>43</v>
      </c>
      <c r="C14" s="97" t="s">
        <v>76</v>
      </c>
      <c r="D14" s="98"/>
      <c r="E14" s="99">
        <v>1</v>
      </c>
      <c r="F14" s="98"/>
      <c r="G14" s="100">
        <v>30</v>
      </c>
      <c r="H14" s="100">
        <v>30</v>
      </c>
      <c r="I14" s="100"/>
      <c r="J14" s="100"/>
      <c r="K14" s="100">
        <v>2</v>
      </c>
      <c r="L14" s="101"/>
      <c r="M14" s="101"/>
      <c r="N14" s="101"/>
      <c r="O14" s="101"/>
      <c r="P14" s="101"/>
      <c r="Q14" s="102"/>
      <c r="R14" s="102"/>
      <c r="S14" s="102"/>
      <c r="T14" s="102"/>
      <c r="U14" s="102"/>
      <c r="V14" s="103"/>
      <c r="W14" s="103"/>
      <c r="X14" s="103"/>
      <c r="Y14" s="103"/>
      <c r="Z14" s="103"/>
      <c r="AA14" s="104">
        <f>SUM(G14,I14,L14,N14,Q14,S14,V14,X14,)</f>
        <v>30</v>
      </c>
      <c r="AB14" s="104">
        <f>SUM(G14:J14,L14:O14,Q14:T14,V14:Y14,)</f>
        <v>60</v>
      </c>
      <c r="AC14" s="104">
        <f>SUM(K14,P14,U14,Z14,)</f>
        <v>2</v>
      </c>
    </row>
    <row r="15" spans="1:29" ht="21.75" customHeight="1">
      <c r="A15" s="146">
        <v>4</v>
      </c>
      <c r="B15" s="143" t="s">
        <v>44</v>
      </c>
      <c r="C15" s="139" t="s">
        <v>77</v>
      </c>
      <c r="D15" s="106"/>
      <c r="E15" s="109">
        <v>1</v>
      </c>
      <c r="F15" s="106"/>
      <c r="G15" s="64">
        <v>15</v>
      </c>
      <c r="H15" s="64">
        <v>15</v>
      </c>
      <c r="I15" s="64"/>
      <c r="J15" s="64"/>
      <c r="K15" s="64">
        <v>1</v>
      </c>
      <c r="L15" s="107"/>
      <c r="M15" s="107"/>
      <c r="N15" s="107"/>
      <c r="O15" s="107"/>
      <c r="P15" s="149"/>
      <c r="Q15" s="66"/>
      <c r="R15" s="66"/>
      <c r="S15" s="66"/>
      <c r="T15" s="66"/>
      <c r="U15" s="66"/>
      <c r="V15" s="67"/>
      <c r="W15" s="67"/>
      <c r="X15" s="67"/>
      <c r="Y15" s="67"/>
      <c r="Z15" s="67"/>
      <c r="AA15" s="108">
        <f>SUM(G15,I15,L15,N15,Q15,S15,V15,X15,)</f>
        <v>15</v>
      </c>
      <c r="AB15" s="108">
        <f>SUM(G15:J15,L15:O15,Q15:T15,V15:Y15,)</f>
        <v>30</v>
      </c>
      <c r="AC15" s="108">
        <v>1</v>
      </c>
    </row>
    <row r="16" spans="1:29" ht="27.75" customHeight="1">
      <c r="A16" s="232">
        <v>5</v>
      </c>
      <c r="B16" s="144" t="s">
        <v>133</v>
      </c>
      <c r="C16" s="139"/>
      <c r="D16" s="192"/>
      <c r="E16" s="191">
        <v>1</v>
      </c>
      <c r="F16" s="192"/>
      <c r="G16" s="180"/>
      <c r="H16" s="180"/>
      <c r="I16" s="180">
        <v>20</v>
      </c>
      <c r="J16" s="180">
        <v>10</v>
      </c>
      <c r="K16" s="180">
        <v>1</v>
      </c>
      <c r="L16" s="182"/>
      <c r="M16" s="182"/>
      <c r="N16" s="182"/>
      <c r="O16" s="182"/>
      <c r="P16" s="212"/>
      <c r="Q16" s="166"/>
      <c r="R16" s="166"/>
      <c r="S16" s="166"/>
      <c r="T16" s="166"/>
      <c r="U16" s="166"/>
      <c r="V16" s="174"/>
      <c r="W16" s="174"/>
      <c r="X16" s="174"/>
      <c r="Y16" s="174"/>
      <c r="Z16" s="174"/>
      <c r="AA16" s="177">
        <f>SUM(G18,I16,L18,N18,Q18,S18,V18,X18,)</f>
        <v>20</v>
      </c>
      <c r="AB16" s="177">
        <v>30</v>
      </c>
      <c r="AC16" s="171">
        <v>1</v>
      </c>
    </row>
    <row r="17" spans="1:29" ht="21.75" customHeight="1">
      <c r="A17" s="233"/>
      <c r="B17" s="140" t="s">
        <v>130</v>
      </c>
      <c r="C17" s="139" t="s">
        <v>78</v>
      </c>
      <c r="D17" s="193"/>
      <c r="E17" s="172"/>
      <c r="F17" s="193"/>
      <c r="G17" s="181"/>
      <c r="H17" s="181"/>
      <c r="I17" s="181"/>
      <c r="J17" s="181"/>
      <c r="K17" s="181"/>
      <c r="L17" s="183"/>
      <c r="M17" s="183"/>
      <c r="N17" s="183"/>
      <c r="O17" s="183"/>
      <c r="P17" s="213"/>
      <c r="Q17" s="167"/>
      <c r="R17" s="167"/>
      <c r="S17" s="167"/>
      <c r="T17" s="167"/>
      <c r="U17" s="167"/>
      <c r="V17" s="175"/>
      <c r="W17" s="175"/>
      <c r="X17" s="175"/>
      <c r="Y17" s="175"/>
      <c r="Z17" s="175"/>
      <c r="AA17" s="178"/>
      <c r="AB17" s="178"/>
      <c r="AC17" s="172"/>
    </row>
    <row r="18" spans="1:29" ht="16.5" customHeight="1">
      <c r="A18" s="234"/>
      <c r="B18" s="145" t="s">
        <v>131</v>
      </c>
      <c r="C18" s="105" t="s">
        <v>132</v>
      </c>
      <c r="D18" s="194"/>
      <c r="E18" s="173"/>
      <c r="F18" s="194"/>
      <c r="G18" s="195"/>
      <c r="H18" s="195"/>
      <c r="I18" s="179"/>
      <c r="J18" s="179"/>
      <c r="K18" s="179"/>
      <c r="L18" s="184"/>
      <c r="M18" s="184"/>
      <c r="N18" s="184"/>
      <c r="O18" s="184"/>
      <c r="P18" s="214"/>
      <c r="Q18" s="168"/>
      <c r="R18" s="168"/>
      <c r="S18" s="168"/>
      <c r="T18" s="168"/>
      <c r="U18" s="168"/>
      <c r="V18" s="176"/>
      <c r="W18" s="176"/>
      <c r="X18" s="176"/>
      <c r="Y18" s="176"/>
      <c r="Z18" s="176"/>
      <c r="AA18" s="179"/>
      <c r="AB18" s="179"/>
      <c r="AC18" s="173"/>
    </row>
    <row r="19" spans="1:29" s="79" customFormat="1" ht="18.75" customHeight="1">
      <c r="A19" s="207" t="s">
        <v>24</v>
      </c>
      <c r="B19" s="208"/>
      <c r="C19" s="126"/>
      <c r="D19" s="127"/>
      <c r="E19" s="127"/>
      <c r="F19" s="127"/>
      <c r="G19" s="127">
        <f aca="true" t="shared" si="0" ref="G19:Z19">SUM(G12:G18)</f>
        <v>60</v>
      </c>
      <c r="H19" s="127">
        <f t="shared" si="0"/>
        <v>60</v>
      </c>
      <c r="I19" s="127">
        <f>SUM(I12:I17)</f>
        <v>65</v>
      </c>
      <c r="J19" s="127">
        <f>SUM(J12:J17)</f>
        <v>25</v>
      </c>
      <c r="K19" s="128">
        <f>SUM(K12:K17)</f>
        <v>7</v>
      </c>
      <c r="L19" s="127">
        <f t="shared" si="0"/>
        <v>0</v>
      </c>
      <c r="M19" s="127">
        <f t="shared" si="0"/>
        <v>0</v>
      </c>
      <c r="N19" s="127">
        <f t="shared" si="0"/>
        <v>30</v>
      </c>
      <c r="O19" s="127">
        <f t="shared" si="0"/>
        <v>30</v>
      </c>
      <c r="P19" s="127">
        <f t="shared" si="0"/>
        <v>2</v>
      </c>
      <c r="Q19" s="127">
        <f t="shared" si="0"/>
        <v>0</v>
      </c>
      <c r="R19" s="127">
        <f t="shared" si="0"/>
        <v>0</v>
      </c>
      <c r="S19" s="127">
        <f t="shared" si="0"/>
        <v>0</v>
      </c>
      <c r="T19" s="127">
        <f t="shared" si="0"/>
        <v>0</v>
      </c>
      <c r="U19" s="127">
        <f t="shared" si="0"/>
        <v>0</v>
      </c>
      <c r="V19" s="127">
        <f t="shared" si="0"/>
        <v>0</v>
      </c>
      <c r="W19" s="127">
        <f t="shared" si="0"/>
        <v>0</v>
      </c>
      <c r="X19" s="127">
        <f t="shared" si="0"/>
        <v>0</v>
      </c>
      <c r="Y19" s="127">
        <f t="shared" si="0"/>
        <v>0</v>
      </c>
      <c r="Z19" s="127">
        <f t="shared" si="0"/>
        <v>0</v>
      </c>
      <c r="AA19" s="127">
        <f>SUM(AA12:AA17)</f>
        <v>155</v>
      </c>
      <c r="AB19" s="128">
        <f>SUM(AB12:AB17)</f>
        <v>270</v>
      </c>
      <c r="AC19" s="128">
        <f>SUM(AC12:AC17)</f>
        <v>9</v>
      </c>
    </row>
    <row r="20" spans="1:29" ht="22.5" customHeight="1">
      <c r="A20" s="92" t="s">
        <v>25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</row>
    <row r="21" spans="1:29" ht="16.5" customHeight="1">
      <c r="A21" s="34">
        <v>6</v>
      </c>
      <c r="B21" s="17" t="s">
        <v>110</v>
      </c>
      <c r="C21" s="40" t="s">
        <v>79</v>
      </c>
      <c r="D21" s="26"/>
      <c r="E21" s="27">
        <v>1</v>
      </c>
      <c r="F21" s="26"/>
      <c r="G21" s="35">
        <v>15</v>
      </c>
      <c r="H21" s="35">
        <v>10</v>
      </c>
      <c r="I21" s="4">
        <v>15</v>
      </c>
      <c r="J21" s="4">
        <v>10</v>
      </c>
      <c r="K21" s="36">
        <v>2</v>
      </c>
      <c r="L21" s="6"/>
      <c r="M21" s="6"/>
      <c r="N21" s="6"/>
      <c r="O21" s="6"/>
      <c r="P21" s="7"/>
      <c r="Q21" s="8"/>
      <c r="R21" s="8"/>
      <c r="S21" s="8"/>
      <c r="T21" s="8"/>
      <c r="U21" s="9"/>
      <c r="V21" s="10"/>
      <c r="W21" s="10"/>
      <c r="X21" s="10"/>
      <c r="Y21" s="10"/>
      <c r="Z21" s="11"/>
      <c r="AA21" s="28">
        <f aca="true" t="shared" si="1" ref="AA21:AA34">SUM(G21,I21,L21,N21,Q21,S21,V21,X21,)</f>
        <v>30</v>
      </c>
      <c r="AB21" s="28">
        <f aca="true" t="shared" si="2" ref="AB21:AB34">SUM(G21:J21,L21:O21,Q21:T21,V21:Y21,)</f>
        <v>50</v>
      </c>
      <c r="AC21" s="28">
        <f aca="true" t="shared" si="3" ref="AC21:AC34">SUM(K21,P21,U21,Z21,)</f>
        <v>2</v>
      </c>
    </row>
    <row r="22" spans="1:29" ht="16.5" customHeight="1">
      <c r="A22" s="34">
        <v>7</v>
      </c>
      <c r="B22" s="17" t="s">
        <v>45</v>
      </c>
      <c r="C22" s="40" t="s">
        <v>80</v>
      </c>
      <c r="D22" s="26"/>
      <c r="E22" s="27">
        <v>4</v>
      </c>
      <c r="F22" s="26"/>
      <c r="G22" s="35"/>
      <c r="H22" s="35"/>
      <c r="I22" s="35"/>
      <c r="J22" s="35"/>
      <c r="K22" s="36"/>
      <c r="L22" s="6"/>
      <c r="M22" s="6"/>
      <c r="N22" s="6"/>
      <c r="O22" s="6"/>
      <c r="P22" s="7"/>
      <c r="Q22" s="8"/>
      <c r="R22" s="8"/>
      <c r="S22" s="8"/>
      <c r="T22" s="8"/>
      <c r="U22" s="9"/>
      <c r="V22" s="10">
        <v>25</v>
      </c>
      <c r="W22" s="10">
        <v>25</v>
      </c>
      <c r="X22" s="10">
        <v>25</v>
      </c>
      <c r="Y22" s="10">
        <v>25</v>
      </c>
      <c r="Z22" s="11">
        <v>4</v>
      </c>
      <c r="AA22" s="28">
        <f t="shared" si="1"/>
        <v>50</v>
      </c>
      <c r="AB22" s="28">
        <f t="shared" si="2"/>
        <v>100</v>
      </c>
      <c r="AC22" s="28">
        <f t="shared" si="3"/>
        <v>4</v>
      </c>
    </row>
    <row r="23" spans="1:29" ht="16.5" customHeight="1">
      <c r="A23" s="34">
        <v>8</v>
      </c>
      <c r="B23" s="17" t="s">
        <v>46</v>
      </c>
      <c r="C23" s="40" t="s">
        <v>81</v>
      </c>
      <c r="D23" s="26"/>
      <c r="E23" s="27">
        <v>3</v>
      </c>
      <c r="F23" s="26"/>
      <c r="G23" s="35"/>
      <c r="H23" s="4"/>
      <c r="I23" s="35"/>
      <c r="J23" s="35"/>
      <c r="K23" s="36"/>
      <c r="L23" s="6"/>
      <c r="M23" s="6"/>
      <c r="N23" s="6"/>
      <c r="O23" s="6"/>
      <c r="P23" s="7"/>
      <c r="Q23" s="8">
        <v>15</v>
      </c>
      <c r="R23" s="8">
        <v>10</v>
      </c>
      <c r="S23" s="8">
        <v>25</v>
      </c>
      <c r="T23" s="8">
        <v>25</v>
      </c>
      <c r="U23" s="9">
        <v>3</v>
      </c>
      <c r="V23" s="10"/>
      <c r="W23" s="10"/>
      <c r="X23" s="10"/>
      <c r="Y23" s="10"/>
      <c r="Z23" s="11"/>
      <c r="AA23" s="28">
        <f t="shared" si="1"/>
        <v>40</v>
      </c>
      <c r="AB23" s="28">
        <f t="shared" si="2"/>
        <v>75</v>
      </c>
      <c r="AC23" s="28">
        <f t="shared" si="3"/>
        <v>3</v>
      </c>
    </row>
    <row r="24" spans="1:29" ht="16.5" customHeight="1">
      <c r="A24" s="34">
        <v>9</v>
      </c>
      <c r="B24" s="17" t="s">
        <v>66</v>
      </c>
      <c r="C24" s="40" t="s">
        <v>155</v>
      </c>
      <c r="D24" s="26"/>
      <c r="E24" s="27">
        <v>4</v>
      </c>
      <c r="F24" s="26"/>
      <c r="G24" s="4"/>
      <c r="H24" s="4"/>
      <c r="I24" s="4"/>
      <c r="J24" s="4"/>
      <c r="K24" s="5"/>
      <c r="L24" s="30"/>
      <c r="M24" s="30"/>
      <c r="N24" s="30"/>
      <c r="O24" s="30"/>
      <c r="P24" s="31"/>
      <c r="Q24" s="8"/>
      <c r="R24" s="8"/>
      <c r="S24" s="8"/>
      <c r="T24" s="8"/>
      <c r="U24" s="9"/>
      <c r="V24" s="10">
        <v>25</v>
      </c>
      <c r="W24" s="10">
        <v>25</v>
      </c>
      <c r="X24" s="10">
        <v>25</v>
      </c>
      <c r="Y24" s="10">
        <v>25</v>
      </c>
      <c r="Z24" s="11">
        <v>4</v>
      </c>
      <c r="AA24" s="28">
        <f t="shared" si="1"/>
        <v>50</v>
      </c>
      <c r="AB24" s="28">
        <f t="shared" si="2"/>
        <v>100</v>
      </c>
      <c r="AC24" s="28">
        <f t="shared" si="3"/>
        <v>4</v>
      </c>
    </row>
    <row r="25" spans="1:29" ht="16.5" customHeight="1">
      <c r="A25" s="34">
        <v>10</v>
      </c>
      <c r="B25" s="17" t="s">
        <v>47</v>
      </c>
      <c r="C25" s="40" t="s">
        <v>82</v>
      </c>
      <c r="D25" s="26"/>
      <c r="E25" s="27">
        <v>4</v>
      </c>
      <c r="F25" s="26"/>
      <c r="G25" s="35"/>
      <c r="H25" s="35"/>
      <c r="I25" s="35"/>
      <c r="J25" s="35"/>
      <c r="K25" s="36"/>
      <c r="L25" s="6"/>
      <c r="M25" s="6"/>
      <c r="N25" s="6"/>
      <c r="O25" s="6"/>
      <c r="P25" s="7"/>
      <c r="Q25" s="8"/>
      <c r="R25" s="8"/>
      <c r="S25" s="8"/>
      <c r="T25" s="8"/>
      <c r="U25" s="9"/>
      <c r="V25" s="10">
        <v>25</v>
      </c>
      <c r="W25" s="10">
        <v>25</v>
      </c>
      <c r="X25" s="10">
        <v>25</v>
      </c>
      <c r="Y25" s="10">
        <v>25</v>
      </c>
      <c r="Z25" s="11">
        <v>4</v>
      </c>
      <c r="AA25" s="28">
        <f t="shared" si="1"/>
        <v>50</v>
      </c>
      <c r="AB25" s="28">
        <f t="shared" si="2"/>
        <v>100</v>
      </c>
      <c r="AC25" s="28">
        <f t="shared" si="3"/>
        <v>4</v>
      </c>
    </row>
    <row r="26" spans="1:29" ht="16.5" customHeight="1">
      <c r="A26" s="34">
        <v>11</v>
      </c>
      <c r="B26" s="17" t="s">
        <v>48</v>
      </c>
      <c r="C26" s="40" t="s">
        <v>83</v>
      </c>
      <c r="D26" s="26"/>
      <c r="E26" s="27">
        <v>1</v>
      </c>
      <c r="F26" s="26"/>
      <c r="G26" s="4">
        <v>15</v>
      </c>
      <c r="H26" s="4">
        <v>10</v>
      </c>
      <c r="I26" s="4">
        <v>25</v>
      </c>
      <c r="J26" s="4">
        <v>25</v>
      </c>
      <c r="K26" s="5">
        <v>3</v>
      </c>
      <c r="L26" s="30"/>
      <c r="M26" s="30"/>
      <c r="N26" s="30"/>
      <c r="O26" s="30"/>
      <c r="P26" s="31"/>
      <c r="Q26" s="8"/>
      <c r="R26" s="8"/>
      <c r="S26" s="8"/>
      <c r="T26" s="8"/>
      <c r="U26" s="9"/>
      <c r="V26" s="10"/>
      <c r="W26" s="10"/>
      <c r="X26" s="10"/>
      <c r="Y26" s="10"/>
      <c r="Z26" s="11"/>
      <c r="AA26" s="28">
        <f t="shared" si="1"/>
        <v>40</v>
      </c>
      <c r="AB26" s="28">
        <f t="shared" si="2"/>
        <v>75</v>
      </c>
      <c r="AC26" s="28">
        <f t="shared" si="3"/>
        <v>3</v>
      </c>
    </row>
    <row r="27" spans="1:29" ht="16.5" customHeight="1">
      <c r="A27" s="34">
        <v>12</v>
      </c>
      <c r="B27" s="17" t="s">
        <v>49</v>
      </c>
      <c r="C27" s="40" t="s">
        <v>84</v>
      </c>
      <c r="D27" s="26"/>
      <c r="E27" s="27">
        <v>2</v>
      </c>
      <c r="F27" s="26"/>
      <c r="G27" s="4"/>
      <c r="H27" s="4"/>
      <c r="I27" s="4"/>
      <c r="J27" s="4"/>
      <c r="K27" s="5"/>
      <c r="L27" s="30">
        <v>40</v>
      </c>
      <c r="M27" s="30">
        <v>35</v>
      </c>
      <c r="N27" s="30"/>
      <c r="O27" s="30"/>
      <c r="P27" s="31">
        <v>3</v>
      </c>
      <c r="Q27" s="8"/>
      <c r="R27" s="8"/>
      <c r="S27" s="8"/>
      <c r="T27" s="8"/>
      <c r="U27" s="9"/>
      <c r="V27" s="10"/>
      <c r="W27" s="10"/>
      <c r="X27" s="10"/>
      <c r="Y27" s="10"/>
      <c r="Z27" s="11"/>
      <c r="AA27" s="28">
        <f t="shared" si="1"/>
        <v>40</v>
      </c>
      <c r="AB27" s="28">
        <f t="shared" si="2"/>
        <v>75</v>
      </c>
      <c r="AC27" s="28">
        <f t="shared" si="3"/>
        <v>3</v>
      </c>
    </row>
    <row r="28" spans="1:29" ht="16.5" customHeight="1">
      <c r="A28" s="34">
        <v>13</v>
      </c>
      <c r="B28" s="17" t="s">
        <v>141</v>
      </c>
      <c r="C28" s="40" t="s">
        <v>85</v>
      </c>
      <c r="D28" s="27"/>
      <c r="E28" s="27">
        <v>2</v>
      </c>
      <c r="F28" s="27"/>
      <c r="G28" s="35"/>
      <c r="H28" s="35"/>
      <c r="I28" s="35"/>
      <c r="J28" s="35"/>
      <c r="K28" s="36"/>
      <c r="L28" s="6">
        <v>40</v>
      </c>
      <c r="M28" s="6">
        <v>35</v>
      </c>
      <c r="N28" s="6"/>
      <c r="O28" s="6"/>
      <c r="P28" s="7">
        <v>3</v>
      </c>
      <c r="Q28" s="8"/>
      <c r="R28" s="8"/>
      <c r="S28" s="8"/>
      <c r="T28" s="8"/>
      <c r="U28" s="9"/>
      <c r="V28" s="10"/>
      <c r="W28" s="10"/>
      <c r="X28" s="10"/>
      <c r="Y28" s="10"/>
      <c r="Z28" s="11"/>
      <c r="AA28" s="28">
        <f t="shared" si="1"/>
        <v>40</v>
      </c>
      <c r="AB28" s="28">
        <f t="shared" si="2"/>
        <v>75</v>
      </c>
      <c r="AC28" s="28">
        <f t="shared" si="3"/>
        <v>3</v>
      </c>
    </row>
    <row r="29" spans="1:29" ht="16.5" customHeight="1">
      <c r="A29" s="34">
        <v>14</v>
      </c>
      <c r="B29" s="17" t="s">
        <v>50</v>
      </c>
      <c r="C29" s="40" t="s">
        <v>156</v>
      </c>
      <c r="D29" s="26"/>
      <c r="E29" s="27">
        <v>4</v>
      </c>
      <c r="F29" s="26"/>
      <c r="G29" s="35"/>
      <c r="H29" s="35"/>
      <c r="I29" s="35"/>
      <c r="J29" s="35"/>
      <c r="K29" s="36"/>
      <c r="L29" s="30"/>
      <c r="M29" s="30"/>
      <c r="N29" s="30"/>
      <c r="O29" s="30"/>
      <c r="P29" s="31"/>
      <c r="Q29" s="8"/>
      <c r="R29" s="8"/>
      <c r="S29" s="8"/>
      <c r="T29" s="8"/>
      <c r="U29" s="9"/>
      <c r="V29" s="10">
        <v>15</v>
      </c>
      <c r="W29" s="10">
        <v>10</v>
      </c>
      <c r="X29" s="10">
        <v>15</v>
      </c>
      <c r="Y29" s="10">
        <v>10</v>
      </c>
      <c r="Z29" s="11">
        <v>2</v>
      </c>
      <c r="AA29" s="28">
        <f t="shared" si="1"/>
        <v>30</v>
      </c>
      <c r="AB29" s="28">
        <f t="shared" si="2"/>
        <v>50</v>
      </c>
      <c r="AC29" s="28">
        <f t="shared" si="3"/>
        <v>2</v>
      </c>
    </row>
    <row r="30" spans="1:29" ht="16.5" customHeight="1">
      <c r="A30" s="34">
        <v>15</v>
      </c>
      <c r="B30" s="17" t="s">
        <v>51</v>
      </c>
      <c r="C30" s="40" t="s">
        <v>86</v>
      </c>
      <c r="D30" s="26"/>
      <c r="E30" s="27">
        <v>4</v>
      </c>
      <c r="F30" s="26"/>
      <c r="G30" s="35"/>
      <c r="H30" s="35"/>
      <c r="I30" s="35"/>
      <c r="J30" s="35"/>
      <c r="K30" s="36"/>
      <c r="L30" s="30"/>
      <c r="M30" s="30"/>
      <c r="N30" s="30"/>
      <c r="O30" s="30"/>
      <c r="P30" s="31"/>
      <c r="Q30" s="8"/>
      <c r="R30" s="8"/>
      <c r="S30" s="8"/>
      <c r="T30" s="8"/>
      <c r="U30" s="9"/>
      <c r="V30" s="10">
        <v>15</v>
      </c>
      <c r="W30" s="10">
        <v>10</v>
      </c>
      <c r="X30" s="10">
        <v>15</v>
      </c>
      <c r="Y30" s="10">
        <v>10</v>
      </c>
      <c r="Z30" s="11">
        <v>2</v>
      </c>
      <c r="AA30" s="28">
        <f t="shared" si="1"/>
        <v>30</v>
      </c>
      <c r="AB30" s="28">
        <f t="shared" si="2"/>
        <v>50</v>
      </c>
      <c r="AC30" s="28">
        <f t="shared" si="3"/>
        <v>2</v>
      </c>
    </row>
    <row r="31" spans="1:29" ht="16.5" customHeight="1">
      <c r="A31" s="34">
        <v>16</v>
      </c>
      <c r="B31" s="17" t="s">
        <v>142</v>
      </c>
      <c r="C31" s="40" t="s">
        <v>87</v>
      </c>
      <c r="D31" s="26"/>
      <c r="E31" s="27">
        <v>2</v>
      </c>
      <c r="F31" s="26"/>
      <c r="G31" s="35"/>
      <c r="H31" s="35"/>
      <c r="I31" s="35"/>
      <c r="J31" s="35"/>
      <c r="K31" s="36"/>
      <c r="L31" s="30">
        <v>30</v>
      </c>
      <c r="M31" s="30">
        <v>20</v>
      </c>
      <c r="N31" s="30"/>
      <c r="O31" s="30"/>
      <c r="P31" s="31">
        <v>2</v>
      </c>
      <c r="Q31" s="8"/>
      <c r="R31" s="8"/>
      <c r="S31" s="8"/>
      <c r="T31" s="8"/>
      <c r="U31" s="9"/>
      <c r="V31" s="10"/>
      <c r="W31" s="10"/>
      <c r="X31" s="10"/>
      <c r="Y31" s="10"/>
      <c r="Z31" s="11"/>
      <c r="AA31" s="28">
        <f t="shared" si="1"/>
        <v>30</v>
      </c>
      <c r="AB31" s="28">
        <f t="shared" si="2"/>
        <v>50</v>
      </c>
      <c r="AC31" s="28">
        <f t="shared" si="3"/>
        <v>2</v>
      </c>
    </row>
    <row r="32" spans="1:29" ht="16.5" customHeight="1">
      <c r="A32" s="34">
        <v>17</v>
      </c>
      <c r="B32" s="17" t="s">
        <v>52</v>
      </c>
      <c r="C32" s="40" t="s">
        <v>88</v>
      </c>
      <c r="D32" s="26"/>
      <c r="E32" s="27">
        <v>2</v>
      </c>
      <c r="F32" s="26"/>
      <c r="G32" s="4"/>
      <c r="H32" s="4"/>
      <c r="I32" s="4"/>
      <c r="J32" s="4"/>
      <c r="K32" s="5"/>
      <c r="L32" s="30">
        <v>25</v>
      </c>
      <c r="M32" s="30">
        <v>25</v>
      </c>
      <c r="N32" s="6">
        <v>25</v>
      </c>
      <c r="O32" s="6">
        <v>25</v>
      </c>
      <c r="P32" s="31">
        <v>4</v>
      </c>
      <c r="Q32" s="12"/>
      <c r="R32" s="12"/>
      <c r="S32" s="8"/>
      <c r="T32" s="8"/>
      <c r="U32" s="13"/>
      <c r="V32" s="10"/>
      <c r="W32" s="10"/>
      <c r="X32" s="10"/>
      <c r="Y32" s="10"/>
      <c r="Z32" s="11"/>
      <c r="AA32" s="28">
        <f t="shared" si="1"/>
        <v>50</v>
      </c>
      <c r="AB32" s="28">
        <f t="shared" si="2"/>
        <v>100</v>
      </c>
      <c r="AC32" s="28">
        <f t="shared" si="3"/>
        <v>4</v>
      </c>
    </row>
    <row r="33" spans="1:29" ht="21.75" customHeight="1">
      <c r="A33" s="34">
        <v>18</v>
      </c>
      <c r="B33" s="17" t="s">
        <v>53</v>
      </c>
      <c r="C33" s="40" t="s">
        <v>89</v>
      </c>
      <c r="D33" s="26"/>
      <c r="E33" s="27">
        <v>1</v>
      </c>
      <c r="F33" s="26"/>
      <c r="G33" s="35">
        <v>15</v>
      </c>
      <c r="H33" s="35">
        <v>10</v>
      </c>
      <c r="I33" s="4">
        <v>25</v>
      </c>
      <c r="J33" s="4">
        <v>25</v>
      </c>
      <c r="K33" s="36">
        <v>3</v>
      </c>
      <c r="L33" s="6"/>
      <c r="M33" s="6"/>
      <c r="N33" s="6"/>
      <c r="O33" s="6"/>
      <c r="P33" s="7"/>
      <c r="Q33" s="8"/>
      <c r="R33" s="8"/>
      <c r="S33" s="8"/>
      <c r="T33" s="8"/>
      <c r="U33" s="9"/>
      <c r="V33" s="10"/>
      <c r="W33" s="10"/>
      <c r="X33" s="10"/>
      <c r="Y33" s="10"/>
      <c r="Z33" s="11"/>
      <c r="AA33" s="28">
        <f t="shared" si="1"/>
        <v>40</v>
      </c>
      <c r="AB33" s="28">
        <f t="shared" si="2"/>
        <v>75</v>
      </c>
      <c r="AC33" s="28">
        <f t="shared" si="3"/>
        <v>3</v>
      </c>
    </row>
    <row r="34" spans="1:29" ht="16.5" customHeight="1">
      <c r="A34" s="34">
        <v>19</v>
      </c>
      <c r="B34" s="17" t="s">
        <v>54</v>
      </c>
      <c r="C34" s="40" t="s">
        <v>90</v>
      </c>
      <c r="D34" s="26"/>
      <c r="E34" s="27" t="s">
        <v>137</v>
      </c>
      <c r="F34" s="26"/>
      <c r="G34" s="35"/>
      <c r="H34" s="35"/>
      <c r="I34" s="35">
        <v>25</v>
      </c>
      <c r="J34" s="35">
        <v>25</v>
      </c>
      <c r="K34" s="36">
        <v>2</v>
      </c>
      <c r="L34" s="6"/>
      <c r="M34" s="6"/>
      <c r="N34" s="6">
        <v>25</v>
      </c>
      <c r="O34" s="6">
        <v>25</v>
      </c>
      <c r="P34" s="7">
        <v>2</v>
      </c>
      <c r="Q34" s="8"/>
      <c r="R34" s="8"/>
      <c r="S34" s="8"/>
      <c r="T34" s="8"/>
      <c r="U34" s="9"/>
      <c r="V34" s="10"/>
      <c r="W34" s="10"/>
      <c r="X34" s="10"/>
      <c r="Y34" s="10"/>
      <c r="Z34" s="11"/>
      <c r="AA34" s="28">
        <f t="shared" si="1"/>
        <v>50</v>
      </c>
      <c r="AB34" s="28">
        <f t="shared" si="2"/>
        <v>100</v>
      </c>
      <c r="AC34" s="28">
        <f t="shared" si="3"/>
        <v>4</v>
      </c>
    </row>
    <row r="35" spans="1:29" s="79" customFormat="1" ht="20.25" customHeight="1">
      <c r="A35" s="207" t="s">
        <v>24</v>
      </c>
      <c r="B35" s="208"/>
      <c r="C35" s="113"/>
      <c r="D35" s="129"/>
      <c r="E35" s="129"/>
      <c r="F35" s="129"/>
      <c r="G35" s="129">
        <f aca="true" t="shared" si="4" ref="G35:AC35">SUM(G21:G34)</f>
        <v>45</v>
      </c>
      <c r="H35" s="129">
        <f t="shared" si="4"/>
        <v>30</v>
      </c>
      <c r="I35" s="129">
        <f t="shared" si="4"/>
        <v>90</v>
      </c>
      <c r="J35" s="129">
        <f t="shared" si="4"/>
        <v>85</v>
      </c>
      <c r="K35" s="129">
        <f>SUM(K21:K34)</f>
        <v>10</v>
      </c>
      <c r="L35" s="129">
        <f t="shared" si="4"/>
        <v>135</v>
      </c>
      <c r="M35" s="129">
        <f t="shared" si="4"/>
        <v>115</v>
      </c>
      <c r="N35" s="129">
        <f t="shared" si="4"/>
        <v>50</v>
      </c>
      <c r="O35" s="129">
        <f t="shared" si="4"/>
        <v>50</v>
      </c>
      <c r="P35" s="129">
        <f t="shared" si="4"/>
        <v>14</v>
      </c>
      <c r="Q35" s="129">
        <f t="shared" si="4"/>
        <v>15</v>
      </c>
      <c r="R35" s="129">
        <f t="shared" si="4"/>
        <v>10</v>
      </c>
      <c r="S35" s="129">
        <f t="shared" si="4"/>
        <v>25</v>
      </c>
      <c r="T35" s="129">
        <f t="shared" si="4"/>
        <v>25</v>
      </c>
      <c r="U35" s="129">
        <f t="shared" si="4"/>
        <v>3</v>
      </c>
      <c r="V35" s="129">
        <f t="shared" si="4"/>
        <v>105</v>
      </c>
      <c r="W35" s="129">
        <f t="shared" si="4"/>
        <v>95</v>
      </c>
      <c r="X35" s="129">
        <f t="shared" si="4"/>
        <v>105</v>
      </c>
      <c r="Y35" s="129">
        <f t="shared" si="4"/>
        <v>95</v>
      </c>
      <c r="Z35" s="129">
        <f t="shared" si="4"/>
        <v>16</v>
      </c>
      <c r="AA35" s="129">
        <f t="shared" si="4"/>
        <v>570</v>
      </c>
      <c r="AB35" s="129">
        <f t="shared" si="4"/>
        <v>1075</v>
      </c>
      <c r="AC35" s="129">
        <f t="shared" si="4"/>
        <v>43</v>
      </c>
    </row>
    <row r="36" spans="1:29" ht="24" customHeight="1">
      <c r="A36" s="92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4"/>
    </row>
    <row r="37" spans="1:29" ht="30" customHeight="1">
      <c r="A37" s="16">
        <v>20</v>
      </c>
      <c r="B37" s="17" t="s">
        <v>72</v>
      </c>
      <c r="C37" s="40" t="s">
        <v>91</v>
      </c>
      <c r="D37" s="27"/>
      <c r="E37" s="27" t="s">
        <v>137</v>
      </c>
      <c r="F37" s="27"/>
      <c r="G37" s="4"/>
      <c r="H37" s="4"/>
      <c r="I37" s="4">
        <v>25</v>
      </c>
      <c r="J37" s="4">
        <v>25</v>
      </c>
      <c r="K37" s="5">
        <v>2</v>
      </c>
      <c r="L37" s="6"/>
      <c r="M37" s="6"/>
      <c r="N37" s="6">
        <v>25</v>
      </c>
      <c r="O37" s="6">
        <v>25</v>
      </c>
      <c r="P37" s="7">
        <v>2</v>
      </c>
      <c r="Q37" s="12"/>
      <c r="R37" s="12"/>
      <c r="S37" s="12"/>
      <c r="T37" s="12"/>
      <c r="U37" s="13"/>
      <c r="V37" s="14"/>
      <c r="W37" s="14"/>
      <c r="X37" s="14"/>
      <c r="Y37" s="14"/>
      <c r="Z37" s="15"/>
      <c r="AA37" s="28">
        <f aca="true" t="shared" si="5" ref="AA37:AA48">SUM(G37,I37,L37,N37,Q37,S37,V37,X37,)</f>
        <v>50</v>
      </c>
      <c r="AB37" s="28">
        <f aca="true" t="shared" si="6" ref="AB37:AB48">SUM(G37:J37,L37:O37,Q37:T37,V37:Y37,)</f>
        <v>100</v>
      </c>
      <c r="AC37" s="28">
        <f aca="true" t="shared" si="7" ref="AC37:AC48">SUM(K37,P37,U37,Z37,)</f>
        <v>4</v>
      </c>
    </row>
    <row r="38" spans="1:29" ht="18.75" customHeight="1">
      <c r="A38" s="16">
        <v>21</v>
      </c>
      <c r="B38" s="17" t="s">
        <v>55</v>
      </c>
      <c r="C38" s="40" t="s">
        <v>92</v>
      </c>
      <c r="D38" s="26">
        <v>1</v>
      </c>
      <c r="E38" s="27">
        <v>1</v>
      </c>
      <c r="F38" s="26"/>
      <c r="G38" s="4">
        <v>15</v>
      </c>
      <c r="H38" s="4">
        <v>10</v>
      </c>
      <c r="I38" s="4">
        <v>25</v>
      </c>
      <c r="J38" s="4">
        <v>25</v>
      </c>
      <c r="K38" s="5">
        <v>3</v>
      </c>
      <c r="L38" s="6"/>
      <c r="M38" s="6"/>
      <c r="N38" s="6"/>
      <c r="O38" s="6"/>
      <c r="P38" s="7"/>
      <c r="Q38" s="8"/>
      <c r="R38" s="8"/>
      <c r="S38" s="8"/>
      <c r="T38" s="8"/>
      <c r="U38" s="9"/>
      <c r="V38" s="10"/>
      <c r="W38" s="10"/>
      <c r="X38" s="10"/>
      <c r="Y38" s="10"/>
      <c r="Z38" s="11"/>
      <c r="AA38" s="28">
        <f t="shared" si="5"/>
        <v>40</v>
      </c>
      <c r="AB38" s="28">
        <f t="shared" si="6"/>
        <v>75</v>
      </c>
      <c r="AC38" s="28">
        <f t="shared" si="7"/>
        <v>3</v>
      </c>
    </row>
    <row r="39" spans="1:29" ht="17.25" customHeight="1">
      <c r="A39" s="16">
        <v>22</v>
      </c>
      <c r="B39" s="17" t="s">
        <v>56</v>
      </c>
      <c r="C39" s="40" t="s">
        <v>93</v>
      </c>
      <c r="D39" s="26">
        <v>2</v>
      </c>
      <c r="E39" s="27">
        <v>2</v>
      </c>
      <c r="F39" s="26"/>
      <c r="G39" s="4"/>
      <c r="H39" s="4"/>
      <c r="I39" s="4"/>
      <c r="J39" s="4"/>
      <c r="K39" s="5"/>
      <c r="L39" s="6">
        <v>15</v>
      </c>
      <c r="M39" s="6">
        <v>10</v>
      </c>
      <c r="N39" s="6">
        <v>25</v>
      </c>
      <c r="O39" s="6">
        <v>25</v>
      </c>
      <c r="P39" s="7">
        <v>3</v>
      </c>
      <c r="Q39" s="8"/>
      <c r="R39" s="8"/>
      <c r="S39" s="8"/>
      <c r="T39" s="8"/>
      <c r="U39" s="9"/>
      <c r="V39" s="10"/>
      <c r="W39" s="10"/>
      <c r="X39" s="10"/>
      <c r="Y39" s="10"/>
      <c r="Z39" s="11"/>
      <c r="AA39" s="28">
        <f t="shared" si="5"/>
        <v>40</v>
      </c>
      <c r="AB39" s="28">
        <f t="shared" si="6"/>
        <v>75</v>
      </c>
      <c r="AC39" s="28">
        <f t="shared" si="7"/>
        <v>3</v>
      </c>
    </row>
    <row r="40" spans="1:29" ht="21" customHeight="1">
      <c r="A40" s="16">
        <v>23</v>
      </c>
      <c r="B40" s="17" t="s">
        <v>57</v>
      </c>
      <c r="C40" s="40" t="s">
        <v>94</v>
      </c>
      <c r="D40" s="26">
        <v>3</v>
      </c>
      <c r="E40" s="27">
        <v>3</v>
      </c>
      <c r="F40" s="26"/>
      <c r="G40" s="4"/>
      <c r="H40" s="4"/>
      <c r="I40" s="4"/>
      <c r="J40" s="4"/>
      <c r="K40" s="5"/>
      <c r="L40" s="6"/>
      <c r="M40" s="6"/>
      <c r="N40" s="6"/>
      <c r="O40" s="6"/>
      <c r="P40" s="7"/>
      <c r="Q40" s="8">
        <v>15</v>
      </c>
      <c r="R40" s="8">
        <v>10</v>
      </c>
      <c r="S40" s="8">
        <v>25</v>
      </c>
      <c r="T40" s="8">
        <v>25</v>
      </c>
      <c r="U40" s="9">
        <v>3</v>
      </c>
      <c r="V40" s="14"/>
      <c r="W40" s="10"/>
      <c r="X40" s="14"/>
      <c r="Y40" s="14"/>
      <c r="Z40" s="15"/>
      <c r="AA40" s="28">
        <f t="shared" si="5"/>
        <v>40</v>
      </c>
      <c r="AB40" s="28">
        <f t="shared" si="6"/>
        <v>75</v>
      </c>
      <c r="AC40" s="28">
        <f t="shared" si="7"/>
        <v>3</v>
      </c>
    </row>
    <row r="41" spans="1:29" s="72" customFormat="1" ht="20.25" customHeight="1">
      <c r="A41" s="16">
        <v>24</v>
      </c>
      <c r="B41" s="17" t="s">
        <v>58</v>
      </c>
      <c r="C41" s="40" t="s">
        <v>95</v>
      </c>
      <c r="D41" s="26">
        <v>4</v>
      </c>
      <c r="E41" s="27">
        <v>4</v>
      </c>
      <c r="F41" s="26"/>
      <c r="G41" s="4"/>
      <c r="H41" s="4"/>
      <c r="I41" s="4"/>
      <c r="J41" s="4"/>
      <c r="K41" s="5"/>
      <c r="L41" s="6"/>
      <c r="M41" s="6"/>
      <c r="N41" s="6"/>
      <c r="O41" s="6"/>
      <c r="P41" s="7"/>
      <c r="Q41" s="8"/>
      <c r="R41" s="8"/>
      <c r="S41" s="8"/>
      <c r="T41" s="8"/>
      <c r="U41" s="9"/>
      <c r="V41" s="10">
        <v>15</v>
      </c>
      <c r="W41" s="10">
        <v>10</v>
      </c>
      <c r="X41" s="10">
        <v>25</v>
      </c>
      <c r="Y41" s="10">
        <v>25</v>
      </c>
      <c r="Z41" s="11">
        <v>3</v>
      </c>
      <c r="AA41" s="28">
        <f t="shared" si="5"/>
        <v>40</v>
      </c>
      <c r="AB41" s="28">
        <f t="shared" si="6"/>
        <v>75</v>
      </c>
      <c r="AC41" s="28">
        <f t="shared" si="7"/>
        <v>3</v>
      </c>
    </row>
    <row r="42" spans="1:29" s="72" customFormat="1" ht="20.25" customHeight="1">
      <c r="A42" s="16">
        <v>25</v>
      </c>
      <c r="B42" s="17" t="s">
        <v>59</v>
      </c>
      <c r="C42" s="40" t="s">
        <v>96</v>
      </c>
      <c r="D42" s="26"/>
      <c r="E42" s="27">
        <v>3</v>
      </c>
      <c r="F42" s="26"/>
      <c r="G42" s="4"/>
      <c r="H42" s="4"/>
      <c r="I42" s="4"/>
      <c r="J42" s="4"/>
      <c r="K42" s="5"/>
      <c r="L42" s="6"/>
      <c r="M42" s="6"/>
      <c r="N42" s="6"/>
      <c r="O42" s="6"/>
      <c r="P42" s="7"/>
      <c r="Q42" s="8">
        <v>15</v>
      </c>
      <c r="R42" s="8">
        <v>10</v>
      </c>
      <c r="S42" s="8"/>
      <c r="T42" s="8"/>
      <c r="U42" s="9">
        <v>1</v>
      </c>
      <c r="V42" s="10"/>
      <c r="W42" s="10"/>
      <c r="X42" s="10"/>
      <c r="Y42" s="10"/>
      <c r="Z42" s="11"/>
      <c r="AA42" s="28">
        <f t="shared" si="5"/>
        <v>15</v>
      </c>
      <c r="AB42" s="28">
        <f t="shared" si="6"/>
        <v>25</v>
      </c>
      <c r="AC42" s="28">
        <f t="shared" si="7"/>
        <v>1</v>
      </c>
    </row>
    <row r="43" spans="1:29" s="72" customFormat="1" ht="21.75" customHeight="1">
      <c r="A43" s="16">
        <v>26</v>
      </c>
      <c r="B43" s="17" t="s">
        <v>60</v>
      </c>
      <c r="C43" s="40" t="s">
        <v>97</v>
      </c>
      <c r="D43" s="26"/>
      <c r="E43" s="27">
        <v>3</v>
      </c>
      <c r="F43" s="26"/>
      <c r="G43" s="4"/>
      <c r="H43" s="4"/>
      <c r="I43" s="4"/>
      <c r="J43" s="4"/>
      <c r="K43" s="5"/>
      <c r="L43" s="6"/>
      <c r="M43" s="6"/>
      <c r="N43" s="6"/>
      <c r="O43" s="6"/>
      <c r="P43" s="7"/>
      <c r="Q43" s="8">
        <v>25</v>
      </c>
      <c r="R43" s="8">
        <v>25</v>
      </c>
      <c r="S43" s="8"/>
      <c r="T43" s="8"/>
      <c r="U43" s="9">
        <v>2</v>
      </c>
      <c r="V43" s="10"/>
      <c r="W43" s="10"/>
      <c r="X43" s="10"/>
      <c r="Y43" s="10"/>
      <c r="Z43" s="11"/>
      <c r="AA43" s="28">
        <f t="shared" si="5"/>
        <v>25</v>
      </c>
      <c r="AB43" s="28">
        <f t="shared" si="6"/>
        <v>50</v>
      </c>
      <c r="AC43" s="28">
        <f t="shared" si="7"/>
        <v>2</v>
      </c>
    </row>
    <row r="44" spans="1:29" s="72" customFormat="1" ht="20.25" customHeight="1">
      <c r="A44" s="16">
        <v>27</v>
      </c>
      <c r="B44" s="17" t="s">
        <v>114</v>
      </c>
      <c r="C44" s="40" t="s">
        <v>157</v>
      </c>
      <c r="D44" s="26"/>
      <c r="E44" s="27">
        <v>4</v>
      </c>
      <c r="F44" s="26"/>
      <c r="G44" s="4"/>
      <c r="H44" s="4"/>
      <c r="I44" s="4"/>
      <c r="J44" s="4"/>
      <c r="K44" s="5"/>
      <c r="L44" s="6"/>
      <c r="M44" s="6"/>
      <c r="N44" s="6"/>
      <c r="O44" s="6"/>
      <c r="P44" s="7"/>
      <c r="Q44" s="8"/>
      <c r="R44" s="8"/>
      <c r="S44" s="8"/>
      <c r="T44" s="8"/>
      <c r="U44" s="9"/>
      <c r="V44" s="10">
        <v>25</v>
      </c>
      <c r="W44" s="10">
        <v>25</v>
      </c>
      <c r="X44" s="110"/>
      <c r="Y44" s="110"/>
      <c r="Z44" s="11">
        <v>2</v>
      </c>
      <c r="AA44" s="28">
        <f t="shared" si="5"/>
        <v>25</v>
      </c>
      <c r="AB44" s="28">
        <f t="shared" si="6"/>
        <v>50</v>
      </c>
      <c r="AC44" s="28">
        <f t="shared" si="7"/>
        <v>2</v>
      </c>
    </row>
    <row r="45" spans="1:29" s="72" customFormat="1" ht="20.25" customHeight="1">
      <c r="A45" s="16">
        <v>28</v>
      </c>
      <c r="B45" s="17" t="s">
        <v>61</v>
      </c>
      <c r="C45" s="40" t="s">
        <v>98</v>
      </c>
      <c r="D45" s="26"/>
      <c r="E45" s="27">
        <v>3</v>
      </c>
      <c r="F45" s="26"/>
      <c r="G45" s="4"/>
      <c r="H45" s="4"/>
      <c r="I45" s="4"/>
      <c r="J45" s="4"/>
      <c r="K45" s="5"/>
      <c r="L45" s="6"/>
      <c r="M45" s="6"/>
      <c r="N45" s="6"/>
      <c r="O45" s="6"/>
      <c r="P45" s="7"/>
      <c r="Q45" s="8">
        <v>25</v>
      </c>
      <c r="R45" s="8">
        <v>25</v>
      </c>
      <c r="S45" s="8"/>
      <c r="T45" s="8"/>
      <c r="U45" s="9">
        <v>2</v>
      </c>
      <c r="V45" s="10"/>
      <c r="W45" s="10"/>
      <c r="X45" s="10"/>
      <c r="Y45" s="10"/>
      <c r="Z45" s="11"/>
      <c r="AA45" s="28">
        <f t="shared" si="5"/>
        <v>25</v>
      </c>
      <c r="AB45" s="28">
        <f t="shared" si="6"/>
        <v>50</v>
      </c>
      <c r="AC45" s="28">
        <f t="shared" si="7"/>
        <v>2</v>
      </c>
    </row>
    <row r="46" spans="1:29" s="72" customFormat="1" ht="18" customHeight="1">
      <c r="A46" s="16">
        <v>29</v>
      </c>
      <c r="B46" s="17" t="s">
        <v>62</v>
      </c>
      <c r="C46" s="40" t="s">
        <v>99</v>
      </c>
      <c r="D46" s="26">
        <v>2</v>
      </c>
      <c r="E46" s="27">
        <v>2</v>
      </c>
      <c r="F46" s="26"/>
      <c r="G46" s="4"/>
      <c r="H46" s="4"/>
      <c r="I46" s="4"/>
      <c r="J46" s="4"/>
      <c r="K46" s="5"/>
      <c r="L46" s="6">
        <v>15</v>
      </c>
      <c r="M46" s="6">
        <v>10</v>
      </c>
      <c r="N46" s="6">
        <v>25</v>
      </c>
      <c r="O46" s="6">
        <v>25</v>
      </c>
      <c r="P46" s="7">
        <v>3</v>
      </c>
      <c r="Q46" s="8"/>
      <c r="R46" s="8"/>
      <c r="S46" s="8"/>
      <c r="T46" s="8"/>
      <c r="U46" s="9"/>
      <c r="V46" s="10"/>
      <c r="W46" s="10"/>
      <c r="X46" s="10"/>
      <c r="Y46" s="10"/>
      <c r="Z46" s="11"/>
      <c r="AA46" s="28">
        <f t="shared" si="5"/>
        <v>40</v>
      </c>
      <c r="AB46" s="28">
        <f t="shared" si="6"/>
        <v>75</v>
      </c>
      <c r="AC46" s="28">
        <f t="shared" si="7"/>
        <v>3</v>
      </c>
    </row>
    <row r="47" spans="1:29" s="72" customFormat="1" ht="19.5" customHeight="1">
      <c r="A47" s="16">
        <v>30</v>
      </c>
      <c r="B47" s="17" t="s">
        <v>63</v>
      </c>
      <c r="C47" s="40" t="s">
        <v>100</v>
      </c>
      <c r="D47" s="26"/>
      <c r="E47" s="27">
        <v>1</v>
      </c>
      <c r="F47" s="26"/>
      <c r="G47" s="4">
        <v>30</v>
      </c>
      <c r="H47" s="4">
        <v>20</v>
      </c>
      <c r="I47" s="4"/>
      <c r="J47" s="4"/>
      <c r="K47" s="5">
        <v>2</v>
      </c>
      <c r="L47" s="6"/>
      <c r="M47" s="6"/>
      <c r="N47" s="6"/>
      <c r="O47" s="6"/>
      <c r="P47" s="7"/>
      <c r="Q47" s="8"/>
      <c r="R47" s="8"/>
      <c r="S47" s="8"/>
      <c r="T47" s="8"/>
      <c r="U47" s="9"/>
      <c r="V47" s="10"/>
      <c r="W47" s="10"/>
      <c r="X47" s="10"/>
      <c r="Y47" s="10"/>
      <c r="Z47" s="11"/>
      <c r="AA47" s="28">
        <f t="shared" si="5"/>
        <v>30</v>
      </c>
      <c r="AB47" s="28">
        <f t="shared" si="6"/>
        <v>50</v>
      </c>
      <c r="AC47" s="28">
        <f t="shared" si="7"/>
        <v>2</v>
      </c>
    </row>
    <row r="48" spans="1:29" s="72" customFormat="1" ht="30.75" customHeight="1">
      <c r="A48" s="147">
        <v>31</v>
      </c>
      <c r="B48" s="148" t="s">
        <v>64</v>
      </c>
      <c r="C48" s="97" t="s">
        <v>101</v>
      </c>
      <c r="D48" s="26">
        <v>3</v>
      </c>
      <c r="E48" s="27">
        <v>3</v>
      </c>
      <c r="F48" s="26"/>
      <c r="G48" s="4"/>
      <c r="H48" s="4"/>
      <c r="I48" s="4"/>
      <c r="J48" s="4"/>
      <c r="K48" s="5"/>
      <c r="L48" s="6"/>
      <c r="M48" s="6"/>
      <c r="N48" s="6"/>
      <c r="O48" s="6"/>
      <c r="P48" s="7"/>
      <c r="Q48" s="8">
        <v>15</v>
      </c>
      <c r="R48" s="8">
        <v>10</v>
      </c>
      <c r="S48" s="8">
        <v>15</v>
      </c>
      <c r="T48" s="8">
        <v>10</v>
      </c>
      <c r="U48" s="9">
        <v>2</v>
      </c>
      <c r="V48" s="10"/>
      <c r="W48" s="10"/>
      <c r="X48" s="10"/>
      <c r="Y48" s="10"/>
      <c r="Z48" s="11"/>
      <c r="AA48" s="28">
        <f t="shared" si="5"/>
        <v>30</v>
      </c>
      <c r="AB48" s="28">
        <f t="shared" si="6"/>
        <v>50</v>
      </c>
      <c r="AC48" s="28">
        <f t="shared" si="7"/>
        <v>2</v>
      </c>
    </row>
    <row r="49" spans="1:29" s="79" customFormat="1" ht="24.75" customHeight="1">
      <c r="A49" s="238" t="s">
        <v>24</v>
      </c>
      <c r="B49" s="239"/>
      <c r="C49" s="133"/>
      <c r="D49" s="130"/>
      <c r="E49" s="129"/>
      <c r="F49" s="129"/>
      <c r="G49" s="129">
        <f aca="true" t="shared" si="8" ref="G49:AC49">SUM(G37:G48)</f>
        <v>45</v>
      </c>
      <c r="H49" s="129">
        <f t="shared" si="8"/>
        <v>30</v>
      </c>
      <c r="I49" s="129">
        <f t="shared" si="8"/>
        <v>50</v>
      </c>
      <c r="J49" s="129">
        <f t="shared" si="8"/>
        <v>50</v>
      </c>
      <c r="K49" s="129">
        <v>7</v>
      </c>
      <c r="L49" s="129">
        <f t="shared" si="8"/>
        <v>30</v>
      </c>
      <c r="M49" s="129">
        <f t="shared" si="8"/>
        <v>20</v>
      </c>
      <c r="N49" s="129">
        <f t="shared" si="8"/>
        <v>75</v>
      </c>
      <c r="O49" s="129">
        <f t="shared" si="8"/>
        <v>75</v>
      </c>
      <c r="P49" s="129">
        <f t="shared" si="8"/>
        <v>8</v>
      </c>
      <c r="Q49" s="129">
        <f t="shared" si="8"/>
        <v>95</v>
      </c>
      <c r="R49" s="129">
        <f t="shared" si="8"/>
        <v>80</v>
      </c>
      <c r="S49" s="129">
        <f t="shared" si="8"/>
        <v>40</v>
      </c>
      <c r="T49" s="129">
        <f t="shared" si="8"/>
        <v>35</v>
      </c>
      <c r="U49" s="129">
        <f t="shared" si="8"/>
        <v>10</v>
      </c>
      <c r="V49" s="129">
        <f t="shared" si="8"/>
        <v>40</v>
      </c>
      <c r="W49" s="129">
        <f t="shared" si="8"/>
        <v>35</v>
      </c>
      <c r="X49" s="129">
        <f t="shared" si="8"/>
        <v>25</v>
      </c>
      <c r="Y49" s="129">
        <f t="shared" si="8"/>
        <v>25</v>
      </c>
      <c r="Z49" s="129">
        <f t="shared" si="8"/>
        <v>5</v>
      </c>
      <c r="AA49" s="129">
        <f t="shared" si="8"/>
        <v>400</v>
      </c>
      <c r="AB49" s="129">
        <f t="shared" si="8"/>
        <v>750</v>
      </c>
      <c r="AC49" s="129">
        <f t="shared" si="8"/>
        <v>30</v>
      </c>
    </row>
    <row r="50" spans="1:29" ht="22.5" customHeight="1">
      <c r="A50" s="131" t="s">
        <v>139</v>
      </c>
      <c r="B50" s="132"/>
      <c r="C50" s="13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4"/>
    </row>
    <row r="51" spans="1:29" ht="24" customHeight="1">
      <c r="A51" s="16">
        <v>32</v>
      </c>
      <c r="B51" s="17" t="s">
        <v>65</v>
      </c>
      <c r="C51" s="40" t="s">
        <v>102</v>
      </c>
      <c r="D51" s="25">
        <v>1</v>
      </c>
      <c r="E51" s="27">
        <v>1</v>
      </c>
      <c r="F51" s="26"/>
      <c r="G51" s="4">
        <v>15</v>
      </c>
      <c r="H51" s="4">
        <v>15</v>
      </c>
      <c r="I51" s="4">
        <v>30</v>
      </c>
      <c r="J51" s="4">
        <v>30</v>
      </c>
      <c r="K51" s="5">
        <v>3</v>
      </c>
      <c r="L51" s="6"/>
      <c r="M51" s="6"/>
      <c r="N51" s="30"/>
      <c r="O51" s="30"/>
      <c r="P51" s="31"/>
      <c r="Q51" s="8"/>
      <c r="R51" s="8"/>
      <c r="S51" s="8"/>
      <c r="T51" s="8"/>
      <c r="U51" s="9"/>
      <c r="V51" s="10"/>
      <c r="W51" s="10"/>
      <c r="X51" s="10"/>
      <c r="Y51" s="10"/>
      <c r="Z51" s="11"/>
      <c r="AA51" s="28">
        <f>SUM(G51,I51,L51,N51,Q51,S51,V51,X51,)</f>
        <v>45</v>
      </c>
      <c r="AB51" s="28">
        <f>SUM(G51:J51,L51:O51,Q51:T51,V51:Y51,)</f>
        <v>90</v>
      </c>
      <c r="AC51" s="28">
        <f>SUM(K51,P51,U51,Z51,)</f>
        <v>3</v>
      </c>
    </row>
    <row r="52" spans="1:29" ht="33.75" customHeight="1">
      <c r="A52" s="16">
        <v>33</v>
      </c>
      <c r="B52" s="17" t="s">
        <v>123</v>
      </c>
      <c r="C52" s="40" t="s">
        <v>103</v>
      </c>
      <c r="D52" s="25"/>
      <c r="E52" s="27" t="s">
        <v>140</v>
      </c>
      <c r="F52" s="26"/>
      <c r="G52" s="4"/>
      <c r="H52" s="4"/>
      <c r="I52" s="4">
        <v>30</v>
      </c>
      <c r="J52" s="4">
        <v>60</v>
      </c>
      <c r="K52" s="5">
        <v>3</v>
      </c>
      <c r="L52" s="6"/>
      <c r="M52" s="6"/>
      <c r="N52" s="30">
        <v>30</v>
      </c>
      <c r="O52" s="30">
        <v>60</v>
      </c>
      <c r="P52" s="31">
        <v>3</v>
      </c>
      <c r="Q52" s="8"/>
      <c r="R52" s="8"/>
      <c r="S52" s="8">
        <v>30</v>
      </c>
      <c r="T52" s="8">
        <v>60</v>
      </c>
      <c r="U52" s="9">
        <v>3</v>
      </c>
      <c r="V52" s="10"/>
      <c r="W52" s="10"/>
      <c r="X52" s="10">
        <v>30</v>
      </c>
      <c r="Y52" s="10">
        <v>60</v>
      </c>
      <c r="Z52" s="11">
        <v>3</v>
      </c>
      <c r="AA52" s="25">
        <v>120</v>
      </c>
      <c r="AB52" s="25">
        <v>360</v>
      </c>
      <c r="AC52" s="28">
        <v>12</v>
      </c>
    </row>
    <row r="53" spans="1:29" ht="22.5" customHeight="1">
      <c r="A53" s="131" t="s">
        <v>122</v>
      </c>
      <c r="B53" s="132"/>
      <c r="C53" s="13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4"/>
    </row>
    <row r="54" spans="1:29" ht="18" customHeight="1">
      <c r="A54" s="16">
        <v>34</v>
      </c>
      <c r="B54" s="17" t="s">
        <v>124</v>
      </c>
      <c r="C54" s="40" t="s">
        <v>104</v>
      </c>
      <c r="D54" s="26"/>
      <c r="E54" s="27">
        <v>2</v>
      </c>
      <c r="F54" s="26"/>
      <c r="G54" s="4"/>
      <c r="H54" s="4"/>
      <c r="I54" s="4"/>
      <c r="J54" s="4"/>
      <c r="K54" s="5"/>
      <c r="L54" s="6"/>
      <c r="M54" s="6"/>
      <c r="N54" s="6">
        <v>90</v>
      </c>
      <c r="O54" s="6"/>
      <c r="P54" s="7">
        <v>3</v>
      </c>
      <c r="Q54" s="8"/>
      <c r="R54" s="8"/>
      <c r="S54" s="12"/>
      <c r="T54" s="8"/>
      <c r="U54" s="13"/>
      <c r="V54" s="10"/>
      <c r="W54" s="10"/>
      <c r="X54" s="14"/>
      <c r="Y54" s="10"/>
      <c r="Z54" s="15"/>
      <c r="AA54" s="28">
        <f>SUM(G54,I54,L54,N54,Q54,S54,V54,X54,)</f>
        <v>90</v>
      </c>
      <c r="AB54" s="28">
        <f>SUM(G54:J54,L54:O54,Q54:T54,V54:Y54,)</f>
        <v>90</v>
      </c>
      <c r="AC54" s="28">
        <f>SUM(K54,P54,U54,Z54,)</f>
        <v>3</v>
      </c>
    </row>
    <row r="55" spans="1:29" s="79" customFormat="1" ht="27.75" customHeight="1">
      <c r="A55" s="227" t="s">
        <v>127</v>
      </c>
      <c r="B55" s="228"/>
      <c r="C55" s="113"/>
      <c r="D55" s="129"/>
      <c r="E55" s="129"/>
      <c r="F55" s="129"/>
      <c r="G55" s="137">
        <f aca="true" t="shared" si="9" ref="G55:AC55">SUM(G51:G54)</f>
        <v>15</v>
      </c>
      <c r="H55" s="137">
        <f t="shared" si="9"/>
        <v>15</v>
      </c>
      <c r="I55" s="137">
        <f t="shared" si="9"/>
        <v>60</v>
      </c>
      <c r="J55" s="137">
        <f t="shared" si="9"/>
        <v>90</v>
      </c>
      <c r="K55" s="137">
        <f t="shared" si="9"/>
        <v>6</v>
      </c>
      <c r="L55" s="137">
        <f t="shared" si="9"/>
        <v>0</v>
      </c>
      <c r="M55" s="137">
        <f t="shared" si="9"/>
        <v>0</v>
      </c>
      <c r="N55" s="137">
        <f t="shared" si="9"/>
        <v>120</v>
      </c>
      <c r="O55" s="137">
        <f t="shared" si="9"/>
        <v>60</v>
      </c>
      <c r="P55" s="137">
        <f t="shared" si="9"/>
        <v>6</v>
      </c>
      <c r="Q55" s="137">
        <f t="shared" si="9"/>
        <v>0</v>
      </c>
      <c r="R55" s="137">
        <f t="shared" si="9"/>
        <v>0</v>
      </c>
      <c r="S55" s="137">
        <f t="shared" si="9"/>
        <v>30</v>
      </c>
      <c r="T55" s="137">
        <f t="shared" si="9"/>
        <v>60</v>
      </c>
      <c r="U55" s="137">
        <f t="shared" si="9"/>
        <v>3</v>
      </c>
      <c r="V55" s="137">
        <f t="shared" si="9"/>
        <v>0</v>
      </c>
      <c r="W55" s="137">
        <f t="shared" si="9"/>
        <v>0</v>
      </c>
      <c r="X55" s="137">
        <f t="shared" si="9"/>
        <v>30</v>
      </c>
      <c r="Y55" s="137">
        <f t="shared" si="9"/>
        <v>60</v>
      </c>
      <c r="Z55" s="137">
        <f t="shared" si="9"/>
        <v>3</v>
      </c>
      <c r="AA55" s="137">
        <f t="shared" si="9"/>
        <v>255</v>
      </c>
      <c r="AB55" s="137">
        <f t="shared" si="9"/>
        <v>540</v>
      </c>
      <c r="AC55" s="137">
        <f t="shared" si="9"/>
        <v>18</v>
      </c>
    </row>
    <row r="56" spans="1:29" s="122" customFormat="1" ht="25.5" customHeight="1">
      <c r="A56" s="134" t="s">
        <v>126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6"/>
    </row>
    <row r="57" spans="1:29" ht="23.25" customHeight="1">
      <c r="A57" s="16">
        <v>35</v>
      </c>
      <c r="B57" s="17" t="s">
        <v>111</v>
      </c>
      <c r="C57" s="40" t="s">
        <v>158</v>
      </c>
      <c r="D57" s="2"/>
      <c r="E57" s="3">
        <v>3</v>
      </c>
      <c r="F57" s="2"/>
      <c r="G57" s="4"/>
      <c r="H57" s="4"/>
      <c r="I57" s="4"/>
      <c r="J57" s="4"/>
      <c r="K57" s="5"/>
      <c r="L57" s="6"/>
      <c r="M57" s="6"/>
      <c r="N57" s="6"/>
      <c r="O57" s="6"/>
      <c r="P57" s="7"/>
      <c r="Q57" s="8">
        <v>30</v>
      </c>
      <c r="R57" s="8">
        <v>30</v>
      </c>
      <c r="S57" s="8"/>
      <c r="T57" s="8"/>
      <c r="U57" s="9">
        <v>2</v>
      </c>
      <c r="V57" s="10"/>
      <c r="W57" s="10"/>
      <c r="X57" s="10"/>
      <c r="Y57" s="10"/>
      <c r="Z57" s="11"/>
      <c r="AA57" s="29">
        <f aca="true" t="shared" si="10" ref="AA57:AA63">SUM(G57,I57,L57,N57,Q57,S57,V57,X57,)</f>
        <v>30</v>
      </c>
      <c r="AB57" s="29">
        <f aca="true" t="shared" si="11" ref="AB57:AB63">SUM(G57:J57,L57:O57,Q57:T57,V57:Y57,)</f>
        <v>60</v>
      </c>
      <c r="AC57" s="29">
        <f aca="true" t="shared" si="12" ref="AC57:AC63">+SUM(K57,P57,U57,Z57,)</f>
        <v>2</v>
      </c>
    </row>
    <row r="58" spans="1:29" ht="17.25" customHeight="1">
      <c r="A58" s="16">
        <v>36</v>
      </c>
      <c r="B58" s="17" t="s">
        <v>112</v>
      </c>
      <c r="C58" s="40" t="s">
        <v>159</v>
      </c>
      <c r="D58" s="2"/>
      <c r="E58" s="3" t="s">
        <v>138</v>
      </c>
      <c r="F58" s="2"/>
      <c r="G58" s="4"/>
      <c r="H58" s="4"/>
      <c r="I58" s="4"/>
      <c r="J58" s="4"/>
      <c r="K58" s="5"/>
      <c r="L58" s="6"/>
      <c r="M58" s="6"/>
      <c r="N58" s="6"/>
      <c r="O58" s="6"/>
      <c r="P58" s="7"/>
      <c r="Q58" s="8">
        <v>15</v>
      </c>
      <c r="R58" s="8">
        <v>15</v>
      </c>
      <c r="S58" s="8">
        <v>15</v>
      </c>
      <c r="T58" s="8">
        <v>15</v>
      </c>
      <c r="U58" s="9">
        <v>2</v>
      </c>
      <c r="V58" s="10">
        <v>15</v>
      </c>
      <c r="W58" s="10">
        <v>15</v>
      </c>
      <c r="X58" s="10">
        <v>15</v>
      </c>
      <c r="Y58" s="10">
        <v>15</v>
      </c>
      <c r="Z58" s="11">
        <v>2</v>
      </c>
      <c r="AA58" s="29">
        <f t="shared" si="10"/>
        <v>60</v>
      </c>
      <c r="AB58" s="29">
        <f t="shared" si="11"/>
        <v>120</v>
      </c>
      <c r="AC58" s="29">
        <f t="shared" si="12"/>
        <v>4</v>
      </c>
    </row>
    <row r="59" spans="1:29" ht="19.5" customHeight="1">
      <c r="A59" s="16">
        <v>37</v>
      </c>
      <c r="B59" s="17" t="s">
        <v>105</v>
      </c>
      <c r="C59" s="40" t="s">
        <v>106</v>
      </c>
      <c r="D59" s="2"/>
      <c r="E59" s="3">
        <v>3</v>
      </c>
      <c r="F59" s="2"/>
      <c r="G59" s="4"/>
      <c r="H59" s="4"/>
      <c r="I59" s="4"/>
      <c r="J59" s="4"/>
      <c r="K59" s="5"/>
      <c r="L59" s="6"/>
      <c r="M59" s="6"/>
      <c r="N59" s="6"/>
      <c r="O59" s="6"/>
      <c r="P59" s="7"/>
      <c r="Q59" s="8">
        <v>15</v>
      </c>
      <c r="R59" s="8">
        <v>15</v>
      </c>
      <c r="S59" s="8">
        <v>30</v>
      </c>
      <c r="T59" s="8">
        <v>30</v>
      </c>
      <c r="U59" s="9">
        <v>3</v>
      </c>
      <c r="V59" s="10"/>
      <c r="W59" s="10"/>
      <c r="X59" s="10"/>
      <c r="Y59" s="10"/>
      <c r="Z59" s="11"/>
      <c r="AA59" s="29">
        <f t="shared" si="10"/>
        <v>45</v>
      </c>
      <c r="AB59" s="29">
        <f t="shared" si="11"/>
        <v>90</v>
      </c>
      <c r="AC59" s="29">
        <f t="shared" si="12"/>
        <v>3</v>
      </c>
    </row>
    <row r="60" spans="1:29" ht="19.5" customHeight="1">
      <c r="A60" s="16">
        <v>38</v>
      </c>
      <c r="B60" s="17" t="s">
        <v>67</v>
      </c>
      <c r="C60" s="40" t="s">
        <v>107</v>
      </c>
      <c r="D60" s="2"/>
      <c r="E60" s="3" t="s">
        <v>138</v>
      </c>
      <c r="F60" s="2"/>
      <c r="G60" s="4"/>
      <c r="H60" s="4"/>
      <c r="I60" s="4"/>
      <c r="J60" s="4"/>
      <c r="K60" s="5"/>
      <c r="L60" s="6"/>
      <c r="M60" s="6"/>
      <c r="N60" s="6"/>
      <c r="O60" s="6"/>
      <c r="P60" s="7"/>
      <c r="Q60" s="8">
        <v>15</v>
      </c>
      <c r="R60" s="8">
        <v>15</v>
      </c>
      <c r="S60" s="8">
        <v>30</v>
      </c>
      <c r="T60" s="8">
        <v>30</v>
      </c>
      <c r="U60" s="9">
        <v>3</v>
      </c>
      <c r="V60" s="10"/>
      <c r="W60" s="10"/>
      <c r="X60" s="10">
        <v>30</v>
      </c>
      <c r="Y60" s="10">
        <v>30</v>
      </c>
      <c r="Z60" s="11">
        <v>2</v>
      </c>
      <c r="AA60" s="29">
        <f t="shared" si="10"/>
        <v>75</v>
      </c>
      <c r="AB60" s="29">
        <f t="shared" si="11"/>
        <v>150</v>
      </c>
      <c r="AC60" s="29">
        <f t="shared" si="12"/>
        <v>5</v>
      </c>
    </row>
    <row r="61" spans="1:29" ht="33.75" customHeight="1">
      <c r="A61" s="16">
        <v>39</v>
      </c>
      <c r="B61" s="17" t="s">
        <v>68</v>
      </c>
      <c r="C61" s="40" t="s">
        <v>108</v>
      </c>
      <c r="D61" s="2"/>
      <c r="E61" s="3">
        <v>3</v>
      </c>
      <c r="F61" s="2"/>
      <c r="G61" s="4"/>
      <c r="H61" s="4"/>
      <c r="I61" s="4"/>
      <c r="J61" s="4"/>
      <c r="K61" s="5"/>
      <c r="L61" s="6"/>
      <c r="M61" s="6"/>
      <c r="N61" s="6"/>
      <c r="O61" s="6"/>
      <c r="P61" s="7"/>
      <c r="Q61" s="8">
        <v>30</v>
      </c>
      <c r="R61" s="8">
        <v>30</v>
      </c>
      <c r="S61" s="8"/>
      <c r="T61" s="8"/>
      <c r="U61" s="9">
        <v>2</v>
      </c>
      <c r="V61" s="10"/>
      <c r="W61" s="10"/>
      <c r="X61" s="10"/>
      <c r="Y61" s="10"/>
      <c r="Z61" s="11"/>
      <c r="AA61" s="29">
        <f t="shared" si="10"/>
        <v>30</v>
      </c>
      <c r="AB61" s="29">
        <f t="shared" si="11"/>
        <v>60</v>
      </c>
      <c r="AC61" s="29">
        <f t="shared" si="12"/>
        <v>2</v>
      </c>
    </row>
    <row r="62" spans="1:29" ht="18" customHeight="1">
      <c r="A62" s="16">
        <v>40</v>
      </c>
      <c r="B62" s="17" t="s">
        <v>116</v>
      </c>
      <c r="C62" s="40" t="s">
        <v>117</v>
      </c>
      <c r="D62" s="2"/>
      <c r="E62" s="3">
        <v>4</v>
      </c>
      <c r="F62" s="2"/>
      <c r="G62" s="4"/>
      <c r="H62" s="4"/>
      <c r="I62" s="4"/>
      <c r="J62" s="4"/>
      <c r="K62" s="5"/>
      <c r="L62" s="6"/>
      <c r="M62" s="6"/>
      <c r="N62" s="6"/>
      <c r="O62" s="6"/>
      <c r="P62" s="7"/>
      <c r="Q62" s="8"/>
      <c r="R62" s="8"/>
      <c r="S62" s="8"/>
      <c r="T62" s="8"/>
      <c r="U62" s="9"/>
      <c r="V62" s="10"/>
      <c r="W62" s="10"/>
      <c r="X62" s="10">
        <v>30</v>
      </c>
      <c r="Y62" s="10">
        <v>30</v>
      </c>
      <c r="Z62" s="11">
        <v>2</v>
      </c>
      <c r="AA62" s="29">
        <v>30</v>
      </c>
      <c r="AB62" s="29">
        <v>60</v>
      </c>
      <c r="AC62" s="29">
        <v>2</v>
      </c>
    </row>
    <row r="63" spans="1:29" ht="23.25" customHeight="1">
      <c r="A63" s="16">
        <v>41</v>
      </c>
      <c r="B63" s="17" t="s">
        <v>143</v>
      </c>
      <c r="C63" s="40" t="s">
        <v>118</v>
      </c>
      <c r="D63" s="2"/>
      <c r="E63" s="3">
        <v>3</v>
      </c>
      <c r="F63" s="2"/>
      <c r="G63" s="4"/>
      <c r="H63" s="4"/>
      <c r="I63" s="4"/>
      <c r="J63" s="4"/>
      <c r="K63" s="5"/>
      <c r="L63" s="6"/>
      <c r="M63" s="6"/>
      <c r="N63" s="6"/>
      <c r="O63" s="6"/>
      <c r="P63" s="7"/>
      <c r="Q63" s="8">
        <v>30</v>
      </c>
      <c r="R63" s="8">
        <v>30</v>
      </c>
      <c r="S63" s="8"/>
      <c r="T63" s="8"/>
      <c r="U63" s="9">
        <v>2</v>
      </c>
      <c r="V63" s="10"/>
      <c r="W63" s="10"/>
      <c r="X63" s="10"/>
      <c r="Y63" s="10"/>
      <c r="Z63" s="11"/>
      <c r="AA63" s="29">
        <f t="shared" si="10"/>
        <v>30</v>
      </c>
      <c r="AB63" s="29">
        <f t="shared" si="11"/>
        <v>60</v>
      </c>
      <c r="AC63" s="29">
        <f t="shared" si="12"/>
        <v>2</v>
      </c>
    </row>
    <row r="64" spans="1:29" s="79" customFormat="1" ht="30" customHeight="1">
      <c r="A64" s="73"/>
      <c r="B64" s="137" t="s">
        <v>24</v>
      </c>
      <c r="C64" s="74"/>
      <c r="D64" s="75"/>
      <c r="E64" s="76"/>
      <c r="F64" s="75"/>
      <c r="G64" s="75">
        <f aca="true" t="shared" si="13" ref="G64:T64">SUM(G57:G63)</f>
        <v>0</v>
      </c>
      <c r="H64" s="75">
        <f t="shared" si="13"/>
        <v>0</v>
      </c>
      <c r="I64" s="75">
        <f t="shared" si="13"/>
        <v>0</v>
      </c>
      <c r="J64" s="75">
        <f t="shared" si="13"/>
        <v>0</v>
      </c>
      <c r="K64" s="75">
        <f t="shared" si="13"/>
        <v>0</v>
      </c>
      <c r="L64" s="75">
        <f t="shared" si="13"/>
        <v>0</v>
      </c>
      <c r="M64" s="75">
        <f t="shared" si="13"/>
        <v>0</v>
      </c>
      <c r="N64" s="75">
        <f t="shared" si="13"/>
        <v>0</v>
      </c>
      <c r="O64" s="75">
        <f t="shared" si="13"/>
        <v>0</v>
      </c>
      <c r="P64" s="75">
        <f t="shared" si="13"/>
        <v>0</v>
      </c>
      <c r="Q64" s="75">
        <f t="shared" si="13"/>
        <v>135</v>
      </c>
      <c r="R64" s="75">
        <f t="shared" si="13"/>
        <v>135</v>
      </c>
      <c r="S64" s="75">
        <f t="shared" si="13"/>
        <v>75</v>
      </c>
      <c r="T64" s="75">
        <f t="shared" si="13"/>
        <v>75</v>
      </c>
      <c r="U64" s="75">
        <v>14</v>
      </c>
      <c r="V64" s="75">
        <f>SUM(V57:V63)</f>
        <v>15</v>
      </c>
      <c r="W64" s="75">
        <f>SUM(W57:W63)</f>
        <v>15</v>
      </c>
      <c r="X64" s="75">
        <f>SUM(X57:X63)</f>
        <v>75</v>
      </c>
      <c r="Y64" s="75">
        <f>SUM(Y57:Y63)</f>
        <v>75</v>
      </c>
      <c r="Z64" s="75">
        <f>SUM(Z57:Z63)</f>
        <v>6</v>
      </c>
      <c r="AA64" s="78">
        <f>+SUM(AA57:AA63)</f>
        <v>300</v>
      </c>
      <c r="AB64" s="78">
        <f>SUM(AB57:AB63)</f>
        <v>600</v>
      </c>
      <c r="AC64" s="77">
        <f>SUM(AC57:AD63)</f>
        <v>20</v>
      </c>
    </row>
    <row r="65" spans="1:29" s="122" customFormat="1" ht="30" customHeight="1">
      <c r="A65" s="115"/>
      <c r="B65" s="116" t="s">
        <v>125</v>
      </c>
      <c r="C65" s="117"/>
      <c r="D65" s="118"/>
      <c r="E65" s="119"/>
      <c r="F65" s="118"/>
      <c r="G65" s="118"/>
      <c r="H65" s="118"/>
      <c r="I65" s="118"/>
      <c r="J65" s="118"/>
      <c r="K65" s="120"/>
      <c r="L65" s="118"/>
      <c r="M65" s="118"/>
      <c r="N65" s="118"/>
      <c r="O65" s="118"/>
      <c r="P65" s="120"/>
      <c r="Q65" s="118"/>
      <c r="R65" s="118"/>
      <c r="S65" s="118"/>
      <c r="T65" s="118"/>
      <c r="U65" s="120"/>
      <c r="V65" s="118"/>
      <c r="W65" s="118"/>
      <c r="X65" s="118"/>
      <c r="Y65" s="118"/>
      <c r="Z65" s="120"/>
      <c r="AA65" s="121"/>
      <c r="AB65" s="121"/>
      <c r="AC65" s="120"/>
    </row>
    <row r="66" spans="1:246" s="33" customFormat="1" ht="21" customHeight="1">
      <c r="A66" s="16">
        <v>42</v>
      </c>
      <c r="B66" s="114" t="s">
        <v>69</v>
      </c>
      <c r="C66" s="40" t="s">
        <v>119</v>
      </c>
      <c r="D66" s="29"/>
      <c r="E66" s="3">
        <v>3</v>
      </c>
      <c r="F66" s="29"/>
      <c r="G66" s="5"/>
      <c r="H66" s="5"/>
      <c r="I66" s="5"/>
      <c r="J66" s="5"/>
      <c r="K66" s="5"/>
      <c r="L66" s="31"/>
      <c r="M66" s="31"/>
      <c r="N66" s="31"/>
      <c r="O66" s="31"/>
      <c r="P66" s="31"/>
      <c r="Q66" s="8">
        <v>30</v>
      </c>
      <c r="R66" s="8">
        <v>30</v>
      </c>
      <c r="S66" s="8"/>
      <c r="T66" s="8"/>
      <c r="U66" s="9">
        <v>2</v>
      </c>
      <c r="V66" s="11"/>
      <c r="W66" s="11"/>
      <c r="X66" s="11"/>
      <c r="Y66" s="11"/>
      <c r="Z66" s="11"/>
      <c r="AA66" s="29">
        <f aca="true" t="shared" si="14" ref="AA66:AA72">+SUM(G66,I66,L66,N66,Q66,S66,V66,X66,)</f>
        <v>30</v>
      </c>
      <c r="AB66" s="29">
        <f aca="true" t="shared" si="15" ref="AB66:AB72">SUM(G66:J66,L66:O66,Q66:T66,V66:Y66,)</f>
        <v>60</v>
      </c>
      <c r="AC66" s="29">
        <f aca="true" t="shared" si="16" ref="AC66:AC72">SUM(K66,P66,U66,Z66,)</f>
        <v>2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</row>
    <row r="67" spans="1:246" s="33" customFormat="1" ht="31.5" customHeight="1">
      <c r="A67" s="16">
        <v>43</v>
      </c>
      <c r="B67" s="114" t="s">
        <v>113</v>
      </c>
      <c r="C67" s="40" t="s">
        <v>160</v>
      </c>
      <c r="D67" s="2"/>
      <c r="E67" s="3" t="s">
        <v>138</v>
      </c>
      <c r="F67" s="29"/>
      <c r="G67" s="5"/>
      <c r="H67" s="5"/>
      <c r="I67" s="5"/>
      <c r="J67" s="5"/>
      <c r="K67" s="5"/>
      <c r="L67" s="31"/>
      <c r="M67" s="31"/>
      <c r="N67" s="31"/>
      <c r="O67" s="31"/>
      <c r="P67" s="31"/>
      <c r="Q67" s="8">
        <v>15</v>
      </c>
      <c r="R67" s="8">
        <v>15</v>
      </c>
      <c r="S67" s="8">
        <v>15</v>
      </c>
      <c r="T67" s="8">
        <v>15</v>
      </c>
      <c r="U67" s="9">
        <v>2</v>
      </c>
      <c r="V67" s="10">
        <v>15</v>
      </c>
      <c r="W67" s="10">
        <v>15</v>
      </c>
      <c r="X67" s="10">
        <v>15</v>
      </c>
      <c r="Y67" s="10">
        <v>15</v>
      </c>
      <c r="Z67" s="11">
        <v>2</v>
      </c>
      <c r="AA67" s="29">
        <f t="shared" si="14"/>
        <v>60</v>
      </c>
      <c r="AB67" s="29">
        <f t="shared" si="15"/>
        <v>120</v>
      </c>
      <c r="AC67" s="29">
        <f t="shared" si="16"/>
        <v>4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</row>
    <row r="68" spans="1:246" s="33" customFormat="1" ht="18.75" customHeight="1">
      <c r="A68" s="16">
        <v>44</v>
      </c>
      <c r="B68" s="114" t="s">
        <v>70</v>
      </c>
      <c r="C68" s="40" t="s">
        <v>128</v>
      </c>
      <c r="D68" s="2"/>
      <c r="E68" s="3">
        <v>3</v>
      </c>
      <c r="F68" s="29"/>
      <c r="G68" s="5"/>
      <c r="H68" s="5"/>
      <c r="I68" s="5"/>
      <c r="J68" s="5"/>
      <c r="K68" s="5"/>
      <c r="L68" s="7"/>
      <c r="M68" s="7"/>
      <c r="N68" s="7"/>
      <c r="O68" s="7"/>
      <c r="P68" s="7"/>
      <c r="Q68" s="8">
        <v>15</v>
      </c>
      <c r="R68" s="8">
        <v>15</v>
      </c>
      <c r="S68" s="8">
        <v>30</v>
      </c>
      <c r="T68" s="8">
        <v>30</v>
      </c>
      <c r="U68" s="9">
        <v>3</v>
      </c>
      <c r="V68" s="14"/>
      <c r="W68" s="14"/>
      <c r="X68" s="14"/>
      <c r="Y68" s="14"/>
      <c r="Z68" s="15"/>
      <c r="AA68" s="29">
        <f t="shared" si="14"/>
        <v>45</v>
      </c>
      <c r="AB68" s="29">
        <f t="shared" si="15"/>
        <v>90</v>
      </c>
      <c r="AC68" s="29">
        <f t="shared" si="16"/>
        <v>3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</row>
    <row r="69" spans="1:246" s="33" customFormat="1" ht="17.25" customHeight="1">
      <c r="A69" s="16">
        <v>45</v>
      </c>
      <c r="B69" s="114" t="s">
        <v>73</v>
      </c>
      <c r="C69" s="40" t="s">
        <v>129</v>
      </c>
      <c r="D69" s="2"/>
      <c r="E69" s="3" t="s">
        <v>138</v>
      </c>
      <c r="F69" s="29"/>
      <c r="G69" s="5"/>
      <c r="H69" s="5"/>
      <c r="I69" s="5"/>
      <c r="J69" s="5"/>
      <c r="K69" s="5"/>
      <c r="L69" s="7"/>
      <c r="M69" s="7"/>
      <c r="N69" s="7"/>
      <c r="O69" s="7"/>
      <c r="P69" s="7"/>
      <c r="Q69" s="8">
        <v>15</v>
      </c>
      <c r="R69" s="8">
        <v>15</v>
      </c>
      <c r="S69" s="8">
        <v>30</v>
      </c>
      <c r="T69" s="8">
        <v>30</v>
      </c>
      <c r="U69" s="9">
        <v>3</v>
      </c>
      <c r="V69" s="14"/>
      <c r="W69" s="14"/>
      <c r="X69" s="14">
        <v>30</v>
      </c>
      <c r="Y69" s="14">
        <v>30</v>
      </c>
      <c r="Z69" s="15">
        <v>2</v>
      </c>
      <c r="AA69" s="29">
        <f t="shared" si="14"/>
        <v>75</v>
      </c>
      <c r="AB69" s="29">
        <f t="shared" si="15"/>
        <v>150</v>
      </c>
      <c r="AC69" s="29">
        <f t="shared" si="16"/>
        <v>5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</row>
    <row r="70" spans="1:246" s="33" customFormat="1" ht="18" customHeight="1">
      <c r="A70" s="16">
        <v>46</v>
      </c>
      <c r="B70" s="114" t="s">
        <v>109</v>
      </c>
      <c r="C70" s="40" t="s">
        <v>134</v>
      </c>
      <c r="D70" s="2"/>
      <c r="E70" s="3">
        <v>3</v>
      </c>
      <c r="F70" s="29"/>
      <c r="G70" s="5"/>
      <c r="H70" s="5"/>
      <c r="I70" s="5"/>
      <c r="J70" s="5"/>
      <c r="K70" s="5"/>
      <c r="L70" s="7"/>
      <c r="M70" s="7"/>
      <c r="N70" s="7"/>
      <c r="O70" s="7"/>
      <c r="P70" s="7"/>
      <c r="Q70" s="8">
        <v>30</v>
      </c>
      <c r="R70" s="8">
        <v>30</v>
      </c>
      <c r="S70" s="8"/>
      <c r="T70" s="8"/>
      <c r="U70" s="9">
        <v>2</v>
      </c>
      <c r="V70" s="14"/>
      <c r="W70" s="14"/>
      <c r="X70" s="14"/>
      <c r="Y70" s="14"/>
      <c r="Z70" s="15"/>
      <c r="AA70" s="29">
        <f t="shared" si="14"/>
        <v>30</v>
      </c>
      <c r="AB70" s="29">
        <f t="shared" si="15"/>
        <v>60</v>
      </c>
      <c r="AC70" s="29">
        <f t="shared" si="16"/>
        <v>2</v>
      </c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</row>
    <row r="71" spans="1:246" s="33" customFormat="1" ht="18.75" customHeight="1">
      <c r="A71" s="16">
        <v>47</v>
      </c>
      <c r="B71" s="114" t="s">
        <v>120</v>
      </c>
      <c r="C71" s="40" t="s">
        <v>135</v>
      </c>
      <c r="D71" s="2"/>
      <c r="E71" s="3">
        <v>4</v>
      </c>
      <c r="F71" s="29"/>
      <c r="G71" s="5"/>
      <c r="H71" s="5"/>
      <c r="I71" s="5"/>
      <c r="J71" s="5"/>
      <c r="K71" s="5"/>
      <c r="L71" s="7"/>
      <c r="M71" s="7"/>
      <c r="N71" s="7"/>
      <c r="O71" s="7"/>
      <c r="P71" s="7"/>
      <c r="Q71" s="9"/>
      <c r="R71" s="9"/>
      <c r="S71" s="9"/>
      <c r="T71" s="9"/>
      <c r="U71" s="9"/>
      <c r="V71" s="14"/>
      <c r="W71" s="14"/>
      <c r="X71" s="14">
        <v>30</v>
      </c>
      <c r="Y71" s="14">
        <v>30</v>
      </c>
      <c r="Z71" s="15">
        <v>2</v>
      </c>
      <c r="AA71" s="29">
        <v>30</v>
      </c>
      <c r="AB71" s="29">
        <v>60</v>
      </c>
      <c r="AC71" s="29">
        <v>2</v>
      </c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</row>
    <row r="72" spans="1:29" ht="33" customHeight="1">
      <c r="A72" s="34">
        <v>48</v>
      </c>
      <c r="B72" s="114" t="s">
        <v>71</v>
      </c>
      <c r="C72" s="40" t="s">
        <v>136</v>
      </c>
      <c r="D72" s="3"/>
      <c r="E72" s="3">
        <v>3</v>
      </c>
      <c r="F72" s="3"/>
      <c r="G72" s="4"/>
      <c r="H72" s="4"/>
      <c r="I72" s="4"/>
      <c r="J72" s="4"/>
      <c r="K72" s="5"/>
      <c r="L72" s="30"/>
      <c r="M72" s="30"/>
      <c r="N72" s="30"/>
      <c r="O72" s="30"/>
      <c r="P72" s="31"/>
      <c r="Q72" s="8">
        <v>30</v>
      </c>
      <c r="R72" s="8">
        <v>30</v>
      </c>
      <c r="S72" s="8"/>
      <c r="T72" s="8"/>
      <c r="U72" s="9">
        <v>2</v>
      </c>
      <c r="V72" s="10"/>
      <c r="W72" s="10"/>
      <c r="X72" s="10"/>
      <c r="Y72" s="10"/>
      <c r="Z72" s="11"/>
      <c r="AA72" s="29">
        <f t="shared" si="14"/>
        <v>30</v>
      </c>
      <c r="AB72" s="29">
        <f t="shared" si="15"/>
        <v>60</v>
      </c>
      <c r="AC72" s="29">
        <f t="shared" si="16"/>
        <v>2</v>
      </c>
    </row>
    <row r="73" spans="1:29" s="79" customFormat="1" ht="24.75" customHeight="1">
      <c r="A73" s="111"/>
      <c r="B73" s="112" t="s">
        <v>24</v>
      </c>
      <c r="C73" s="113"/>
      <c r="D73" s="78"/>
      <c r="E73" s="78"/>
      <c r="F73" s="77"/>
      <c r="G73" s="77">
        <f aca="true" t="shared" si="17" ref="G73:T73">SUM(G66:G72)</f>
        <v>0</v>
      </c>
      <c r="H73" s="77">
        <f t="shared" si="17"/>
        <v>0</v>
      </c>
      <c r="I73" s="77">
        <f t="shared" si="17"/>
        <v>0</v>
      </c>
      <c r="J73" s="77">
        <f t="shared" si="17"/>
        <v>0</v>
      </c>
      <c r="K73" s="77">
        <f t="shared" si="17"/>
        <v>0</v>
      </c>
      <c r="L73" s="77">
        <f t="shared" si="17"/>
        <v>0</v>
      </c>
      <c r="M73" s="77">
        <f t="shared" si="17"/>
        <v>0</v>
      </c>
      <c r="N73" s="77">
        <f t="shared" si="17"/>
        <v>0</v>
      </c>
      <c r="O73" s="77">
        <f t="shared" si="17"/>
        <v>0</v>
      </c>
      <c r="P73" s="77">
        <f t="shared" si="17"/>
        <v>0</v>
      </c>
      <c r="Q73" s="77">
        <f t="shared" si="17"/>
        <v>135</v>
      </c>
      <c r="R73" s="77">
        <f t="shared" si="17"/>
        <v>135</v>
      </c>
      <c r="S73" s="77">
        <f t="shared" si="17"/>
        <v>75</v>
      </c>
      <c r="T73" s="77">
        <f t="shared" si="17"/>
        <v>75</v>
      </c>
      <c r="U73" s="77">
        <v>14</v>
      </c>
      <c r="V73" s="77">
        <f aca="true" t="shared" si="18" ref="V73:AB73">SUM(V66:V72)</f>
        <v>15</v>
      </c>
      <c r="W73" s="77">
        <f t="shared" si="18"/>
        <v>15</v>
      </c>
      <c r="X73" s="77">
        <f t="shared" si="18"/>
        <v>75</v>
      </c>
      <c r="Y73" s="77">
        <f t="shared" si="18"/>
        <v>75</v>
      </c>
      <c r="Z73" s="77">
        <f t="shared" si="18"/>
        <v>6</v>
      </c>
      <c r="AA73" s="77">
        <f t="shared" si="18"/>
        <v>300</v>
      </c>
      <c r="AB73" s="77">
        <f t="shared" si="18"/>
        <v>600</v>
      </c>
      <c r="AC73" s="77">
        <f>+SUM(AC66:AC72)</f>
        <v>20</v>
      </c>
    </row>
    <row r="74" spans="1:29" s="125" customFormat="1" ht="29.25" customHeight="1" thickBot="1">
      <c r="A74" s="236" t="s">
        <v>27</v>
      </c>
      <c r="B74" s="237"/>
      <c r="C74" s="123"/>
      <c r="D74" s="124"/>
      <c r="E74" s="124"/>
      <c r="F74" s="124"/>
      <c r="G74" s="124">
        <f aca="true" t="shared" si="19" ref="G74:Y74">+SUM(G19,G35,G49,G55,G64)</f>
        <v>165</v>
      </c>
      <c r="H74" s="124">
        <f t="shared" si="19"/>
        <v>135</v>
      </c>
      <c r="I74" s="124">
        <f t="shared" si="19"/>
        <v>265</v>
      </c>
      <c r="J74" s="124">
        <f t="shared" si="19"/>
        <v>250</v>
      </c>
      <c r="K74" s="124">
        <f t="shared" si="19"/>
        <v>30</v>
      </c>
      <c r="L74" s="124">
        <f t="shared" si="19"/>
        <v>165</v>
      </c>
      <c r="M74" s="124">
        <f t="shared" si="19"/>
        <v>135</v>
      </c>
      <c r="N74" s="124">
        <f t="shared" si="19"/>
        <v>275</v>
      </c>
      <c r="O74" s="124">
        <f t="shared" si="19"/>
        <v>215</v>
      </c>
      <c r="P74" s="124">
        <f t="shared" si="19"/>
        <v>30</v>
      </c>
      <c r="Q74" s="124">
        <f t="shared" si="19"/>
        <v>245</v>
      </c>
      <c r="R74" s="124">
        <f t="shared" si="19"/>
        <v>225</v>
      </c>
      <c r="S74" s="124">
        <f t="shared" si="19"/>
        <v>170</v>
      </c>
      <c r="T74" s="124">
        <f t="shared" si="19"/>
        <v>195</v>
      </c>
      <c r="U74" s="124">
        <f t="shared" si="19"/>
        <v>30</v>
      </c>
      <c r="V74" s="124">
        <f t="shared" si="19"/>
        <v>160</v>
      </c>
      <c r="W74" s="124">
        <f t="shared" si="19"/>
        <v>145</v>
      </c>
      <c r="X74" s="124">
        <f t="shared" si="19"/>
        <v>235</v>
      </c>
      <c r="Y74" s="124">
        <f t="shared" si="19"/>
        <v>255</v>
      </c>
      <c r="Z74" s="124">
        <f>AA6924+SUM(Z19,Z35,Z49,Z55,Z64)</f>
        <v>30</v>
      </c>
      <c r="AA74" s="124">
        <f>+SUM(AA19,AA35,AA49,AA55,AA64)</f>
        <v>1680</v>
      </c>
      <c r="AB74" s="124">
        <f>+SUM(AB19,AB35,AB49,AB55,AB64)</f>
        <v>3235</v>
      </c>
      <c r="AC74" s="124">
        <f>SUM(AC19,AC35,AC49,AC55,AC64)</f>
        <v>120</v>
      </c>
    </row>
    <row r="75" spans="1:29" ht="15.75" customHeight="1">
      <c r="A75" s="60"/>
      <c r="B75" s="58" t="s">
        <v>38</v>
      </c>
      <c r="C75" s="57"/>
      <c r="D75" s="57"/>
      <c r="E75" s="57"/>
      <c r="F75" s="57"/>
      <c r="G75" s="197">
        <f>SUM(G74:J74)</f>
        <v>815</v>
      </c>
      <c r="H75" s="198"/>
      <c r="I75" s="198"/>
      <c r="J75" s="199"/>
      <c r="K75" s="62"/>
      <c r="L75" s="197">
        <f>SUM(L74:O74)</f>
        <v>790</v>
      </c>
      <c r="M75" s="198"/>
      <c r="N75" s="198"/>
      <c r="O75" s="199"/>
      <c r="P75" s="62"/>
      <c r="Q75" s="197">
        <f>SUM(Q74:T74)</f>
        <v>835</v>
      </c>
      <c r="R75" s="198"/>
      <c r="S75" s="198"/>
      <c r="T75" s="199"/>
      <c r="U75" s="62"/>
      <c r="V75" s="197">
        <f>SUM(V74:Y74)</f>
        <v>795</v>
      </c>
      <c r="W75" s="198"/>
      <c r="X75" s="198"/>
      <c r="Y75" s="199"/>
      <c r="Z75" s="62"/>
      <c r="AA75" s="70"/>
      <c r="AB75" s="70"/>
      <c r="AC75" s="70"/>
    </row>
    <row r="76" spans="1:29" ht="15.75" customHeight="1">
      <c r="A76" s="60"/>
      <c r="B76" s="58" t="s">
        <v>39</v>
      </c>
      <c r="C76" s="56"/>
      <c r="D76" s="56"/>
      <c r="E76" s="56"/>
      <c r="F76" s="56"/>
      <c r="G76" s="240">
        <f>SUM(G74,I74)</f>
        <v>430</v>
      </c>
      <c r="H76" s="241"/>
      <c r="I76" s="241"/>
      <c r="J76" s="242"/>
      <c r="K76" s="63"/>
      <c r="L76" s="240">
        <f>SUM(L74,N74)</f>
        <v>440</v>
      </c>
      <c r="M76" s="241"/>
      <c r="N76" s="241"/>
      <c r="O76" s="242"/>
      <c r="P76" s="63"/>
      <c r="Q76" s="240">
        <f>SUM(Q74,S74)</f>
        <v>415</v>
      </c>
      <c r="R76" s="241"/>
      <c r="S76" s="241"/>
      <c r="T76" s="242"/>
      <c r="U76" s="63"/>
      <c r="V76" s="240">
        <f>SUM(V74,X74)</f>
        <v>395</v>
      </c>
      <c r="W76" s="241"/>
      <c r="X76" s="241"/>
      <c r="Y76" s="242"/>
      <c r="Z76" s="63"/>
      <c r="AA76" s="71"/>
      <c r="AB76" s="71"/>
      <c r="AC76" s="71"/>
    </row>
    <row r="77" spans="1:29" ht="15.75" customHeight="1">
      <c r="A77" s="60"/>
      <c r="B77" s="58" t="s">
        <v>40</v>
      </c>
      <c r="C77" s="56"/>
      <c r="D77" s="56"/>
      <c r="E77" s="56"/>
      <c r="F77" s="56"/>
      <c r="G77" s="240">
        <f>SUM(H74,J74)</f>
        <v>385</v>
      </c>
      <c r="H77" s="241"/>
      <c r="I77" s="241"/>
      <c r="J77" s="242"/>
      <c r="K77" s="63"/>
      <c r="L77" s="240">
        <f>SUM(M74,O74)</f>
        <v>350</v>
      </c>
      <c r="M77" s="241"/>
      <c r="N77" s="241"/>
      <c r="O77" s="242"/>
      <c r="P77" s="63"/>
      <c r="Q77" s="240">
        <f>SUM(R74,T74)</f>
        <v>420</v>
      </c>
      <c r="R77" s="241"/>
      <c r="S77" s="241"/>
      <c r="T77" s="242"/>
      <c r="U77" s="63"/>
      <c r="V77" s="240">
        <f>SUM(W74,Y74)</f>
        <v>400</v>
      </c>
      <c r="W77" s="241"/>
      <c r="X77" s="241"/>
      <c r="Y77" s="242"/>
      <c r="Z77" s="63"/>
      <c r="AA77" s="71"/>
      <c r="AB77" s="71"/>
      <c r="AC77" s="71"/>
    </row>
    <row r="78" spans="1:246" s="39" customFormat="1" ht="21" customHeight="1">
      <c r="A78" s="59" t="s">
        <v>34</v>
      </c>
      <c r="B78" s="138" t="s">
        <v>121</v>
      </c>
      <c r="C78" s="41"/>
      <c r="D78" s="37"/>
      <c r="E78" s="37"/>
      <c r="F78" s="37"/>
      <c r="G78" s="248"/>
      <c r="H78" s="248"/>
      <c r="I78" s="248"/>
      <c r="J78" s="248"/>
      <c r="K78" s="248"/>
      <c r="L78" s="246"/>
      <c r="M78" s="246"/>
      <c r="N78" s="246"/>
      <c r="O78" s="246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61"/>
      <c r="AB78" s="61"/>
      <c r="AC78" s="61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</row>
    <row r="79" spans="1:246" s="39" customFormat="1" ht="42" customHeight="1">
      <c r="A79" s="159" t="s">
        <v>162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</row>
    <row r="80" spans="1:246" s="39" customFormat="1" ht="39" customHeight="1">
      <c r="A80" s="161" t="s">
        <v>163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0"/>
      <c r="AF80" s="160"/>
      <c r="AG80" s="160"/>
      <c r="AH80" s="160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</row>
    <row r="81" spans="1:246" s="39" customFormat="1" ht="27.75" customHeight="1">
      <c r="A81" s="163" t="s">
        <v>161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5"/>
      <c r="AE81" s="158"/>
      <c r="AF81" s="158"/>
      <c r="AG81" s="158"/>
      <c r="AH81" s="15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</row>
    <row r="82" spans="1:29" ht="18.75" customHeight="1">
      <c r="A82" s="249" t="s">
        <v>115</v>
      </c>
      <c r="B82" s="250"/>
      <c r="C82" s="250"/>
      <c r="D82" s="250"/>
      <c r="E82" s="250"/>
      <c r="F82" s="250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7"/>
    </row>
    <row r="83" spans="1:29" ht="12" customHeight="1">
      <c r="A83" s="170" t="s">
        <v>28</v>
      </c>
      <c r="B83" s="170"/>
      <c r="C83" s="43"/>
      <c r="D83" s="170" t="s">
        <v>149</v>
      </c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235" t="s">
        <v>29</v>
      </c>
      <c r="P83" s="235"/>
      <c r="Q83" s="235"/>
      <c r="R83" s="235"/>
      <c r="S83" s="235"/>
      <c r="T83" s="235"/>
      <c r="U83" s="235"/>
      <c r="V83" s="44"/>
      <c r="W83" s="44"/>
      <c r="X83" s="44"/>
      <c r="Y83" s="44"/>
      <c r="Z83" s="44"/>
      <c r="AA83" s="68" t="e">
        <f>SUM(#REF!,#REF!,#REF!,#REF!,#REF!,#REF!)</f>
        <v>#REF!</v>
      </c>
      <c r="AB83" s="68" t="e">
        <f>SUM(#REF!,#REF!,#REF!,#REF!,#REF!,#REF!)</f>
        <v>#REF!</v>
      </c>
      <c r="AC83" s="45"/>
    </row>
    <row r="84" spans="1:29" ht="12" customHeight="1">
      <c r="A84" s="170" t="s">
        <v>30</v>
      </c>
      <c r="B84" s="170"/>
      <c r="C84" s="43"/>
      <c r="D84" s="170" t="s">
        <v>33</v>
      </c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235" t="s">
        <v>31</v>
      </c>
      <c r="P84" s="235"/>
      <c r="Q84" s="235"/>
      <c r="R84" s="235"/>
      <c r="S84" s="235"/>
      <c r="T84" s="235"/>
      <c r="U84" s="235"/>
      <c r="V84" s="44"/>
      <c r="W84" s="44"/>
      <c r="X84" s="44"/>
      <c r="Y84" s="44"/>
      <c r="Z84" s="44"/>
      <c r="AA84" s="45"/>
      <c r="AB84" s="45"/>
      <c r="AC84" s="45"/>
    </row>
    <row r="85" spans="1:29" ht="11.25" customHeight="1">
      <c r="A85" s="170" t="s">
        <v>32</v>
      </c>
      <c r="B85" s="170"/>
      <c r="C85" s="43"/>
      <c r="D85" s="170" t="s">
        <v>151</v>
      </c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45"/>
      <c r="P85" s="46"/>
      <c r="Q85" s="45"/>
      <c r="R85" s="45"/>
      <c r="S85" s="45"/>
      <c r="T85" s="45"/>
      <c r="U85" s="46"/>
      <c r="V85" s="45"/>
      <c r="W85" s="45"/>
      <c r="X85" s="45"/>
      <c r="Y85" s="45"/>
      <c r="Z85" s="46"/>
      <c r="AA85" s="45"/>
      <c r="AB85" s="45"/>
      <c r="AC85" s="45"/>
    </row>
    <row r="86" spans="1:29" ht="11.25" customHeight="1">
      <c r="A86" s="170" t="s">
        <v>150</v>
      </c>
      <c r="B86" s="170"/>
      <c r="C86" s="43"/>
      <c r="D86" s="170" t="s">
        <v>152</v>
      </c>
      <c r="E86" s="170"/>
      <c r="F86" s="170"/>
      <c r="G86" s="170"/>
      <c r="H86" s="95"/>
      <c r="I86" s="95"/>
      <c r="J86" s="95"/>
      <c r="K86" s="95"/>
      <c r="L86" s="95"/>
      <c r="M86" s="95"/>
      <c r="N86" s="95"/>
      <c r="O86" s="45"/>
      <c r="P86" s="46"/>
      <c r="Q86" s="45"/>
      <c r="R86" s="45"/>
      <c r="S86" s="45"/>
      <c r="T86" s="45"/>
      <c r="U86" s="46"/>
      <c r="V86" s="45"/>
      <c r="W86" s="45"/>
      <c r="X86" s="45"/>
      <c r="Y86" s="45"/>
      <c r="Z86" s="46"/>
      <c r="AA86" s="45"/>
      <c r="AB86" s="45"/>
      <c r="AC86" s="45"/>
    </row>
    <row r="87" spans="1:29" ht="13.5" customHeight="1">
      <c r="A87" s="170" t="s">
        <v>148</v>
      </c>
      <c r="B87" s="170"/>
      <c r="C87" s="43"/>
      <c r="D87" s="247" t="s">
        <v>153</v>
      </c>
      <c r="E87" s="247"/>
      <c r="F87" s="247"/>
      <c r="G87" s="247"/>
      <c r="H87" s="247"/>
      <c r="I87" s="247"/>
      <c r="J87" s="47"/>
      <c r="K87" s="47"/>
      <c r="L87" s="47"/>
      <c r="M87" s="45"/>
      <c r="N87" s="45"/>
      <c r="O87" s="45"/>
      <c r="P87" s="46"/>
      <c r="Q87" s="45"/>
      <c r="R87" s="45"/>
      <c r="S87" s="45"/>
      <c r="T87" s="45"/>
      <c r="U87" s="46"/>
      <c r="V87" s="45"/>
      <c r="W87" s="45"/>
      <c r="X87" s="45"/>
      <c r="Y87" s="45"/>
      <c r="Z87" s="46"/>
      <c r="AA87" s="45"/>
      <c r="AB87" s="45"/>
      <c r="AC87" s="45"/>
    </row>
  </sheetData>
  <sheetProtection/>
  <mergeCells count="79">
    <mergeCell ref="A83:B83"/>
    <mergeCell ref="A87:B87"/>
    <mergeCell ref="G76:J76"/>
    <mergeCell ref="D83:N83"/>
    <mergeCell ref="A84:B84"/>
    <mergeCell ref="D87:I87"/>
    <mergeCell ref="G78:K78"/>
    <mergeCell ref="A85:B85"/>
    <mergeCell ref="A86:B86"/>
    <mergeCell ref="A82:F82"/>
    <mergeCell ref="G7:AC7"/>
    <mergeCell ref="V76:Y76"/>
    <mergeCell ref="L77:O77"/>
    <mergeCell ref="Q77:T77"/>
    <mergeCell ref="L78:O78"/>
    <mergeCell ref="G77:J77"/>
    <mergeCell ref="V77:Y77"/>
    <mergeCell ref="G75:J75"/>
    <mergeCell ref="G8:P8"/>
    <mergeCell ref="I16:I18"/>
    <mergeCell ref="O83:U83"/>
    <mergeCell ref="O84:U84"/>
    <mergeCell ref="D84:N84"/>
    <mergeCell ref="D85:N85"/>
    <mergeCell ref="AB8:AB10"/>
    <mergeCell ref="A74:B74"/>
    <mergeCell ref="A49:B49"/>
    <mergeCell ref="L76:O76"/>
    <mergeCell ref="L75:O75"/>
    <mergeCell ref="Q76:T76"/>
    <mergeCell ref="A19:B19"/>
    <mergeCell ref="Q9:U9"/>
    <mergeCell ref="C8:C10"/>
    <mergeCell ref="A8:A10"/>
    <mergeCell ref="B8:B10"/>
    <mergeCell ref="A55:B55"/>
    <mergeCell ref="G9:K9"/>
    <mergeCell ref="S16:S18"/>
    <mergeCell ref="Q8:Z8"/>
    <mergeCell ref="A16:A18"/>
    <mergeCell ref="A1:AC1"/>
    <mergeCell ref="Q75:T75"/>
    <mergeCell ref="V75:Y75"/>
    <mergeCell ref="V9:Z9"/>
    <mergeCell ref="AA8:AA10"/>
    <mergeCell ref="AA5:AC5"/>
    <mergeCell ref="AC8:AC10"/>
    <mergeCell ref="A35:B35"/>
    <mergeCell ref="L9:P9"/>
    <mergeCell ref="P16:P18"/>
    <mergeCell ref="M16:M18"/>
    <mergeCell ref="N16:N18"/>
    <mergeCell ref="O16:O18"/>
    <mergeCell ref="D8:F9"/>
    <mergeCell ref="E16:E18"/>
    <mergeCell ref="F16:F18"/>
    <mergeCell ref="D16:D18"/>
    <mergeCell ref="G16:G18"/>
    <mergeCell ref="H16:H18"/>
    <mergeCell ref="D86:G86"/>
    <mergeCell ref="AC16:AC18"/>
    <mergeCell ref="W16:W18"/>
    <mergeCell ref="X16:X18"/>
    <mergeCell ref="Y16:Y18"/>
    <mergeCell ref="Z16:Z18"/>
    <mergeCell ref="AA16:AA18"/>
    <mergeCell ref="AB16:AB18"/>
    <mergeCell ref="T16:T18"/>
    <mergeCell ref="U16:U18"/>
    <mergeCell ref="A79:AK79"/>
    <mergeCell ref="A80:AH80"/>
    <mergeCell ref="A81:AD81"/>
    <mergeCell ref="Q16:Q18"/>
    <mergeCell ref="R16:R18"/>
    <mergeCell ref="B2:C2"/>
    <mergeCell ref="V16:V18"/>
    <mergeCell ref="J16:J18"/>
    <mergeCell ref="K16:K18"/>
    <mergeCell ref="L16:L18"/>
  </mergeCells>
  <printOptions/>
  <pageMargins left="0.25" right="0.25" top="0.75" bottom="0.75" header="0.3" footer="0.3"/>
  <pageSetup fitToHeight="3" horizontalDpi="600" verticalDpi="600" orientation="landscape" paperSize="9" scale="68" r:id="rId3"/>
  <headerFooter>
    <oddFooter>&amp;L&amp;"Helvetica,Regular"&amp;12&amp;K000000	&amp;P</oddFooter>
  </headerFooter>
  <rowBreaks count="1" manualBreakCount="1">
    <brk id="35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Wojteczek</dc:creator>
  <cp:keywords/>
  <dc:description/>
  <cp:lastModifiedBy>Beata Niebudek</cp:lastModifiedBy>
  <cp:lastPrinted>2020-02-17T13:10:14Z</cp:lastPrinted>
  <dcterms:created xsi:type="dcterms:W3CDTF">2015-06-08T11:35:01Z</dcterms:created>
  <dcterms:modified xsi:type="dcterms:W3CDTF">2020-02-17T13:10:16Z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